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Objects="placeholders" defaultThemeVersion="124226"/>
  <bookViews>
    <workbookView xWindow="360" yWindow="330" windowWidth="15480" windowHeight="11640" activeTab="1"/>
  </bookViews>
  <sheets>
    <sheet name="1405" sheetId="1" r:id="rId1"/>
    <sheet name="1404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32" i="2" l="1"/>
  <c r="P132" i="2"/>
  <c r="P121" i="2"/>
  <c r="R123" i="2"/>
  <c r="P123" i="2"/>
  <c r="P122" i="2" l="1"/>
  <c r="R122" i="2"/>
  <c r="Q125" i="2" l="1"/>
  <c r="N125" i="2"/>
  <c r="R124" i="2"/>
  <c r="P124" i="2"/>
  <c r="R121" i="2"/>
  <c r="R120" i="2"/>
  <c r="P120" i="2"/>
  <c r="Q134" i="2"/>
  <c r="N134" i="2"/>
  <c r="R133" i="2"/>
  <c r="P133" i="2"/>
  <c r="R131" i="2"/>
  <c r="P131" i="2"/>
  <c r="R130" i="2"/>
  <c r="R134" i="2" s="1"/>
  <c r="P130" i="2"/>
  <c r="P134" i="2" s="1"/>
  <c r="Q129" i="2"/>
  <c r="N129" i="2"/>
  <c r="R128" i="2"/>
  <c r="P128" i="2"/>
  <c r="R127" i="2"/>
  <c r="P127" i="2"/>
  <c r="R126" i="2"/>
  <c r="R129" i="2" s="1"/>
  <c r="P126" i="2"/>
  <c r="P129" i="2" s="1"/>
  <c r="R125" i="2" l="1"/>
  <c r="N135" i="2"/>
  <c r="R135" i="2"/>
  <c r="Q135" i="2"/>
  <c r="P125" i="2"/>
  <c r="P135" i="2" s="1"/>
  <c r="Q118" i="2" l="1"/>
  <c r="N118" i="2"/>
  <c r="R117" i="2"/>
  <c r="P117" i="2"/>
  <c r="R116" i="2"/>
  <c r="P116" i="2"/>
  <c r="R115" i="2"/>
  <c r="R118" i="2" s="1"/>
  <c r="P115" i="2"/>
  <c r="P118" i="2" s="1"/>
  <c r="Q114" i="2"/>
  <c r="N114" i="2"/>
  <c r="R113" i="2"/>
  <c r="P113" i="2"/>
  <c r="R112" i="2"/>
  <c r="P112" i="2"/>
  <c r="R111" i="2"/>
  <c r="R114" i="2" s="1"/>
  <c r="P111" i="2"/>
  <c r="P114" i="2" s="1"/>
  <c r="Q110" i="2"/>
  <c r="N110" i="2"/>
  <c r="R109" i="2"/>
  <c r="P109" i="2"/>
  <c r="R108" i="2"/>
  <c r="P108" i="2"/>
  <c r="R107" i="2"/>
  <c r="R110" i="2" s="1"/>
  <c r="P107" i="2"/>
  <c r="P110" i="2" s="1"/>
  <c r="Q106" i="2"/>
  <c r="Q119" i="2" s="1"/>
  <c r="N106" i="2"/>
  <c r="N119" i="2" s="1"/>
  <c r="R105" i="2"/>
  <c r="P105" i="2"/>
  <c r="R104" i="2"/>
  <c r="P104" i="2"/>
  <c r="R103" i="2"/>
  <c r="R106" i="2" s="1"/>
  <c r="R119" i="2" s="1"/>
  <c r="P103" i="2"/>
  <c r="P106" i="2" s="1"/>
  <c r="P119" i="2" s="1"/>
  <c r="J102" i="2" l="1"/>
  <c r="Q101" i="2"/>
  <c r="N101" i="2"/>
  <c r="R100" i="2"/>
  <c r="P100" i="2"/>
  <c r="R99" i="2"/>
  <c r="R101" i="2" s="1"/>
  <c r="P99" i="2"/>
  <c r="P101" i="2" s="1"/>
  <c r="Q98" i="2"/>
  <c r="N98" i="2"/>
  <c r="G98" i="2"/>
  <c r="G102" i="2" s="1"/>
  <c r="R97" i="2"/>
  <c r="P97" i="2"/>
  <c r="P98" i="2" s="1"/>
  <c r="G97" i="2"/>
  <c r="R96" i="2"/>
  <c r="P96" i="2"/>
  <c r="Q95" i="2"/>
  <c r="Q102" i="2" s="1"/>
  <c r="N95" i="2"/>
  <c r="N102" i="2" s="1"/>
  <c r="H95" i="2"/>
  <c r="H102" i="2" s="1"/>
  <c r="E95" i="2"/>
  <c r="E102" i="2" s="1"/>
  <c r="R94" i="2"/>
  <c r="P94" i="2"/>
  <c r="J94" i="2"/>
  <c r="G94" i="2"/>
  <c r="R93" i="2"/>
  <c r="P93" i="2"/>
  <c r="R92" i="2"/>
  <c r="R95" i="2" s="1"/>
  <c r="P92" i="2"/>
  <c r="P95" i="2" s="1"/>
  <c r="P102" i="2" l="1"/>
  <c r="R98" i="2"/>
  <c r="R102" i="2" s="1"/>
  <c r="Q90" i="2" l="1"/>
  <c r="N90" i="2"/>
  <c r="R89" i="2"/>
  <c r="P89" i="2"/>
  <c r="R88" i="2"/>
  <c r="R90" i="2" s="1"/>
  <c r="P88" i="2"/>
  <c r="P90" i="2" s="1"/>
  <c r="Q87" i="2"/>
  <c r="N87" i="2"/>
  <c r="R86" i="2"/>
  <c r="P86" i="2"/>
  <c r="R85" i="2"/>
  <c r="P85" i="2"/>
  <c r="R84" i="2"/>
  <c r="P84" i="2"/>
  <c r="R83" i="2"/>
  <c r="R87" i="2" s="1"/>
  <c r="P83" i="2"/>
  <c r="P87" i="2" s="1"/>
  <c r="Q82" i="2"/>
  <c r="N82" i="2"/>
  <c r="R81" i="2"/>
  <c r="P81" i="2"/>
  <c r="R80" i="2"/>
  <c r="P80" i="2"/>
  <c r="R79" i="2"/>
  <c r="R82" i="2" s="1"/>
  <c r="P79" i="2"/>
  <c r="P82" i="2" s="1"/>
  <c r="Q78" i="2"/>
  <c r="Q91" i="2" s="1"/>
  <c r="N78" i="2"/>
  <c r="N91" i="2" s="1"/>
  <c r="R77" i="2"/>
  <c r="P77" i="2"/>
  <c r="R76" i="2"/>
  <c r="P76" i="2"/>
  <c r="R75" i="2"/>
  <c r="P75" i="2"/>
  <c r="R74" i="2"/>
  <c r="R78" i="2" s="1"/>
  <c r="R91" i="2" s="1"/>
  <c r="P74" i="2"/>
  <c r="P78" i="2" s="1"/>
  <c r="P91" i="2" s="1"/>
  <c r="Q72" i="2" l="1"/>
  <c r="N72" i="2"/>
  <c r="R71" i="2"/>
  <c r="P71" i="2"/>
  <c r="R70" i="2"/>
  <c r="P70" i="2"/>
  <c r="R69" i="2"/>
  <c r="R72" i="2" s="1"/>
  <c r="P69" i="2"/>
  <c r="P72" i="2" s="1"/>
  <c r="Q68" i="2"/>
  <c r="N68" i="2"/>
  <c r="R67" i="2"/>
  <c r="P67" i="2"/>
  <c r="R66" i="2"/>
  <c r="R68" i="2" s="1"/>
  <c r="P66" i="2"/>
  <c r="P68" i="2" s="1"/>
  <c r="Q65" i="2"/>
  <c r="N65" i="2"/>
  <c r="N73" i="2" s="1"/>
  <c r="H65" i="2"/>
  <c r="H73" i="2" s="1"/>
  <c r="E65" i="2"/>
  <c r="E73" i="2" s="1"/>
  <c r="R64" i="2"/>
  <c r="P64" i="2"/>
  <c r="J64" i="2"/>
  <c r="J65" i="2" s="1"/>
  <c r="J73" i="2" s="1"/>
  <c r="G64" i="2"/>
  <c r="G65" i="2" s="1"/>
  <c r="R63" i="2"/>
  <c r="P63" i="2"/>
  <c r="R62" i="2"/>
  <c r="P62" i="2"/>
  <c r="P65" i="2" s="1"/>
  <c r="P73" i="2" s="1"/>
  <c r="P21" i="2"/>
  <c r="Q21" i="2"/>
  <c r="R21" i="2" s="1"/>
  <c r="P22" i="2"/>
  <c r="Q22" i="2"/>
  <c r="R22" i="2" s="1"/>
  <c r="P23" i="2"/>
  <c r="Q23" i="2"/>
  <c r="R23" i="2" s="1"/>
  <c r="M24" i="2"/>
  <c r="P25" i="2"/>
  <c r="Q25" i="2"/>
  <c r="R25" i="2" s="1"/>
  <c r="P26" i="2"/>
  <c r="Q26" i="2"/>
  <c r="R26" i="2" s="1"/>
  <c r="P27" i="2"/>
  <c r="Q27" i="2"/>
  <c r="R27" i="2" s="1"/>
  <c r="D28" i="2"/>
  <c r="F28" i="2"/>
  <c r="G28" i="2"/>
  <c r="I28" i="2"/>
  <c r="I33" i="2" s="1"/>
  <c r="M28" i="2"/>
  <c r="P29" i="2"/>
  <c r="Q29" i="2"/>
  <c r="R29" i="2" s="1"/>
  <c r="P30" i="2"/>
  <c r="Q30" i="2"/>
  <c r="R30" i="2" s="1"/>
  <c r="P31" i="2"/>
  <c r="Q31" i="2"/>
  <c r="R31" i="2" s="1"/>
  <c r="D32" i="2"/>
  <c r="F32" i="2"/>
  <c r="G32" i="2"/>
  <c r="I32" i="2"/>
  <c r="M32" i="2"/>
  <c r="P34" i="2"/>
  <c r="Q34" i="2"/>
  <c r="R34" i="2" s="1"/>
  <c r="P35" i="2"/>
  <c r="Q35" i="2"/>
  <c r="R35" i="2" s="1"/>
  <c r="P36" i="2"/>
  <c r="Q36" i="2"/>
  <c r="R36" i="2" s="1"/>
  <c r="M37" i="2"/>
  <c r="P38" i="2"/>
  <c r="Q38" i="2"/>
  <c r="R38" i="2" s="1"/>
  <c r="P39" i="2"/>
  <c r="Q39" i="2"/>
  <c r="R39" i="2" s="1"/>
  <c r="P40" i="2"/>
  <c r="P41" i="2" s="1"/>
  <c r="Q40" i="2"/>
  <c r="R40" i="2" s="1"/>
  <c r="D41" i="2"/>
  <c r="F41" i="2"/>
  <c r="G41" i="2"/>
  <c r="I41" i="2"/>
  <c r="M41" i="2"/>
  <c r="P43" i="2"/>
  <c r="Q43" i="2"/>
  <c r="R43" i="2" s="1"/>
  <c r="P44" i="2"/>
  <c r="Q44" i="2"/>
  <c r="R44" i="2" s="1"/>
  <c r="P45" i="2"/>
  <c r="Q45" i="2"/>
  <c r="R45" i="2" s="1"/>
  <c r="M46" i="2"/>
  <c r="M54" i="2" s="1"/>
  <c r="P47" i="2"/>
  <c r="Q47" i="2"/>
  <c r="R47" i="2" s="1"/>
  <c r="P48" i="2"/>
  <c r="P49" i="2" s="1"/>
  <c r="Q48" i="2"/>
  <c r="R48" i="2" s="1"/>
  <c r="D49" i="2"/>
  <c r="F49" i="2"/>
  <c r="G49" i="2"/>
  <c r="I49" i="2"/>
  <c r="M49" i="2"/>
  <c r="P50" i="2"/>
  <c r="Q50" i="2"/>
  <c r="R50" i="2" s="1"/>
  <c r="P51" i="2"/>
  <c r="Q51" i="2"/>
  <c r="R51" i="2" s="1"/>
  <c r="P52" i="2"/>
  <c r="P53" i="2" s="1"/>
  <c r="Q52" i="2"/>
  <c r="R52" i="2" s="1"/>
  <c r="D53" i="2"/>
  <c r="F53" i="2"/>
  <c r="G53" i="2"/>
  <c r="I53" i="2"/>
  <c r="M53" i="2"/>
  <c r="P55" i="2"/>
  <c r="Q55" i="2"/>
  <c r="R55" i="2" s="1"/>
  <c r="P56" i="2"/>
  <c r="P57" i="2" s="1"/>
  <c r="Q56" i="2"/>
  <c r="R56" i="2" s="1"/>
  <c r="M57" i="2"/>
  <c r="P58" i="2"/>
  <c r="Q58" i="2"/>
  <c r="R58" i="2" s="1"/>
  <c r="P59" i="2"/>
  <c r="P60" i="2" s="1"/>
  <c r="Q59" i="2"/>
  <c r="R59" i="2" s="1"/>
  <c r="D60" i="2"/>
  <c r="F60" i="2"/>
  <c r="G60" i="2"/>
  <c r="I60" i="2"/>
  <c r="M60" i="2"/>
  <c r="D54" i="2" l="1"/>
  <c r="I37" i="2"/>
  <c r="M42" i="2"/>
  <c r="P28" i="2"/>
  <c r="N28" i="2" s="1"/>
  <c r="Q49" i="2"/>
  <c r="N49" i="2"/>
  <c r="Q37" i="2"/>
  <c r="Q73" i="2"/>
  <c r="M61" i="2"/>
  <c r="I54" i="2"/>
  <c r="I57" i="2" s="1"/>
  <c r="F54" i="2"/>
  <c r="F57" i="2" s="1"/>
  <c r="I42" i="2"/>
  <c r="F33" i="2"/>
  <c r="Q60" i="2"/>
  <c r="N60" i="2"/>
  <c r="N53" i="2"/>
  <c r="N41" i="2"/>
  <c r="Q32" i="2"/>
  <c r="F37" i="2"/>
  <c r="F42" i="2" s="1"/>
  <c r="M33" i="2"/>
  <c r="G73" i="2"/>
  <c r="R65" i="2"/>
  <c r="R73" i="2" s="1"/>
  <c r="D57" i="2"/>
  <c r="D61" i="2" s="1"/>
  <c r="I61" i="2"/>
  <c r="F61" i="2"/>
  <c r="Q57" i="2"/>
  <c r="Q61" i="2" s="1"/>
  <c r="G54" i="2"/>
  <c r="G57" i="2" s="1"/>
  <c r="G61" i="2" s="1"/>
  <c r="Q46" i="2"/>
  <c r="P46" i="2"/>
  <c r="P54" i="2" s="1"/>
  <c r="P37" i="2"/>
  <c r="P32" i="2"/>
  <c r="N32" i="2" s="1"/>
  <c r="G33" i="2"/>
  <c r="G37" i="2" s="1"/>
  <c r="G42" i="2" s="1"/>
  <c r="D33" i="2"/>
  <c r="D37" i="2" s="1"/>
  <c r="D42" i="2" s="1"/>
  <c r="Q24" i="2"/>
  <c r="P24" i="2"/>
  <c r="P33" i="2" s="1"/>
  <c r="N57" i="2"/>
  <c r="P61" i="2"/>
  <c r="P42" i="2"/>
  <c r="N37" i="2"/>
  <c r="Q53" i="2"/>
  <c r="Q41" i="2"/>
  <c r="Q42" i="2" s="1"/>
  <c r="Q28" i="2"/>
  <c r="Q33" i="2" s="1"/>
  <c r="Q54" i="2" l="1"/>
  <c r="M23" i="1"/>
  <c r="Q23" i="1" s="1"/>
  <c r="Q19" i="1"/>
  <c r="Q20" i="1"/>
  <c r="P20" i="1"/>
  <c r="S20" i="1" s="1"/>
  <c r="R20" i="1" s="1"/>
  <c r="Q21" i="1"/>
  <c r="P21" i="1"/>
  <c r="S21" i="1" s="1"/>
  <c r="R21" i="1"/>
  <c r="Q22" i="1"/>
  <c r="P22" i="1"/>
  <c r="S22" i="1" s="1"/>
  <c r="R22" i="1" s="1"/>
  <c r="P19" i="1"/>
  <c r="S19" i="1"/>
  <c r="P18" i="1"/>
  <c r="P23" i="1" s="1"/>
  <c r="N23" i="1" s="1"/>
  <c r="Q18" i="1"/>
  <c r="S23" i="1"/>
  <c r="S18" i="1" l="1"/>
  <c r="R18" i="1" s="1"/>
  <c r="R19" i="1"/>
</calcChain>
</file>

<file path=xl/sharedStrings.xml><?xml version="1.0" encoding="utf-8"?>
<sst xmlns="http://schemas.openxmlformats.org/spreadsheetml/2006/main" count="304" uniqueCount="106">
  <si>
    <t xml:space="preserve">      ПРЕДЛОЖИЛ :</t>
  </si>
  <si>
    <t>УТВЪРДИЛ:</t>
  </si>
  <si>
    <t xml:space="preserve">                  ЛИЦ.ЛЕСОВЪД НА ОБЩИНА  УГРЧИН</t>
  </si>
  <si>
    <t>ЛИЦ.ЛЕСОВЪД НА ОБЩИНА УГЪРЧИН:</t>
  </si>
  <si>
    <t>Кмет на Община гр.Угърчин:</t>
  </si>
  <si>
    <t xml:space="preserve">                 /инж.Ст.Пенчев/</t>
  </si>
  <si>
    <t xml:space="preserve">              /В.Вълчев/</t>
  </si>
  <si>
    <t>ОБЩИНА гр.УГЪРЧИН</t>
  </si>
  <si>
    <t>ГРАФИК</t>
  </si>
  <si>
    <t xml:space="preserve">за възлагане добива на дървесина по реда на чл.15-24 от Наредба за условията и реда за възлагане </t>
  </si>
  <si>
    <t xml:space="preserve">изпълнението на дейности в горските територии - държавна и общинска собственост. </t>
  </si>
  <si>
    <t>Обект     №</t>
  </si>
  <si>
    <t>Отдел          подотдел</t>
  </si>
  <si>
    <t>Дърв. вид</t>
  </si>
  <si>
    <t>Лежаща маса по категории дървесина, количества и стойност</t>
  </si>
  <si>
    <t>Вид на процедурата</t>
  </si>
  <si>
    <t>Дата на провеждане</t>
  </si>
  <si>
    <t>Едра</t>
  </si>
  <si>
    <t>Средна</t>
  </si>
  <si>
    <t>Дребна</t>
  </si>
  <si>
    <t>Дърва</t>
  </si>
  <si>
    <t>Общо</t>
  </si>
  <si>
    <t>кол.</t>
  </si>
  <si>
    <t>цена</t>
  </si>
  <si>
    <t>стойност</t>
  </si>
  <si>
    <t>куб.м.</t>
  </si>
  <si>
    <t>лв/м3</t>
  </si>
  <si>
    <t>лв.</t>
  </si>
  <si>
    <t>открит конкурс</t>
  </si>
  <si>
    <t xml:space="preserve">Дата: </t>
  </si>
  <si>
    <t xml:space="preserve">             Изготвил:</t>
  </si>
  <si>
    <t xml:space="preserve"> / инж.Ст.Пенчев /</t>
  </si>
  <si>
    <t>№ 1405</t>
  </si>
  <si>
    <t>1110 "д"</t>
  </si>
  <si>
    <t>цр</t>
  </si>
  <si>
    <t>бл</t>
  </si>
  <si>
    <t>лп</t>
  </si>
  <si>
    <t>трп</t>
  </si>
  <si>
    <t>гбр</t>
  </si>
  <si>
    <t>Общо: 1110 "д"</t>
  </si>
  <si>
    <t>търг с тайно наддаване</t>
  </si>
  <si>
    <t>25.08.2014 г. от 10.00 ч.</t>
  </si>
  <si>
    <t>01.09.2014 г. от 10.00 ч.</t>
  </si>
  <si>
    <t>Обект № 1501</t>
  </si>
  <si>
    <t>1041 "а1"</t>
  </si>
  <si>
    <t>кгбр</t>
  </si>
  <si>
    <t>1041 "б1"</t>
  </si>
  <si>
    <t>1041 "и1"</t>
  </si>
  <si>
    <t>ОБЩО ОБЕКТ № 1501</t>
  </si>
  <si>
    <t>10.03.2015 - 09:30 ч.</t>
  </si>
  <si>
    <t>16.03.2015 - 09:30 ч.</t>
  </si>
  <si>
    <t>Обект № 1502</t>
  </si>
  <si>
    <t>1041 "с"</t>
  </si>
  <si>
    <t>1041 "ч"</t>
  </si>
  <si>
    <t>дъб</t>
  </si>
  <si>
    <t>10.03.2015 г. - 10.00 ч.</t>
  </si>
  <si>
    <t>16.03.2015 г. - 10.00 ч.</t>
  </si>
  <si>
    <t>ОБЩО ОБЕКТ № 1502</t>
  </si>
  <si>
    <t>Обект № 1503</t>
  </si>
  <si>
    <t>1043 "г"</t>
  </si>
  <si>
    <t>1043 "е"</t>
  </si>
  <si>
    <t>1044 "з"</t>
  </si>
  <si>
    <t>ОБЩО ОБЕКТ № 1503</t>
  </si>
  <si>
    <t>10.03.2015 - 10:30 ч.</t>
  </si>
  <si>
    <t>16.03.2015 - 10:30 ч.</t>
  </si>
  <si>
    <t>Обект № 1504</t>
  </si>
  <si>
    <t>ОБЩО ОБЕКТ № 1504</t>
  </si>
  <si>
    <t>1083 "а"</t>
  </si>
  <si>
    <t>1083 "б"</t>
  </si>
  <si>
    <t>10.03.2015 г. - 11.00 ч.</t>
  </si>
  <si>
    <t>16.03.2015 г. - 11.00 ч.</t>
  </si>
  <si>
    <t>Общо:</t>
  </si>
  <si>
    <t>др.изд</t>
  </si>
  <si>
    <t>здб</t>
  </si>
  <si>
    <t>Всичко:</t>
  </si>
  <si>
    <t>бк</t>
  </si>
  <si>
    <t xml:space="preserve">                 /инж.М.Павлов/</t>
  </si>
  <si>
    <t>1100"к"</t>
  </si>
  <si>
    <t>35331.202.48</t>
  </si>
  <si>
    <t>1114"к1"</t>
  </si>
  <si>
    <t>75054.819.140</t>
  </si>
  <si>
    <t>1114."м1"</t>
  </si>
  <si>
    <t>1110"б"</t>
  </si>
  <si>
    <t>75054.56.36</t>
  </si>
  <si>
    <t>др. изд.</t>
  </si>
  <si>
    <t>1113"а"</t>
  </si>
  <si>
    <t>1113"б"</t>
  </si>
  <si>
    <t>1113"г"</t>
  </si>
  <si>
    <t>1100"в"</t>
  </si>
  <si>
    <t>35331.202.46;202.48</t>
  </si>
  <si>
    <t>1100"г"</t>
  </si>
  <si>
    <t>1114."в"</t>
  </si>
  <si>
    <t>1034"ч"</t>
  </si>
  <si>
    <t>1034"ш"</t>
  </si>
  <si>
    <t>1034"щ"</t>
  </si>
  <si>
    <t>1034"ю"</t>
  </si>
  <si>
    <t>30.06.2017 г.</t>
  </si>
  <si>
    <t>1105 "н"</t>
  </si>
  <si>
    <t>75054.59.790</t>
  </si>
  <si>
    <t>1110 "е"</t>
  </si>
  <si>
    <t>1090 "а"</t>
  </si>
  <si>
    <t>75054.203.46</t>
  </si>
  <si>
    <t>открит конкурс за възлагане на добив</t>
  </si>
  <si>
    <t xml:space="preserve"> Кмет на Община Угърчин:</t>
  </si>
  <si>
    <t>УТВЪРДИЛ:/п/</t>
  </si>
  <si>
    <t xml:space="preserve">за продажба на дървесина на корен по  чл. 49, ал.1, т. 2 от Наредба за условията и реда за възлагане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</si>
</sst>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1"/>
      <name val="Arial"/>
      <charset val="204"/>
    </font>
    <font>
      <sz val="11"/>
      <name val="Times New Roman"/>
      <family val="1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Arial"/>
    </font>
    <font>
      <sz val="10"/>
      <name val="Arial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</font>
    <font>
      <b/>
      <sz val="11"/>
      <name val="Arial"/>
      <family val="2"/>
      <charset val="204"/>
    </font>
    <font>
      <sz val="5"/>
      <name val="Times New Roman"/>
      <family val="1"/>
    </font>
    <font>
      <b/>
      <sz val="5"/>
      <name val="Times New Roman"/>
      <family val="1"/>
      <charset val="204"/>
    </font>
    <font>
      <b/>
      <sz val="5"/>
      <name val="Times New Roman"/>
      <family val="1"/>
    </font>
    <font>
      <sz val="5"/>
      <name val="Arial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2" fontId="5" fillId="0" borderId="0" xfId="0" applyNumberFormat="1" applyFont="1"/>
    <xf numFmtId="2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textRotation="90"/>
    </xf>
    <xf numFmtId="0" fontId="11" fillId="0" borderId="0" xfId="0" applyFont="1"/>
    <xf numFmtId="0" fontId="10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0" fontId="11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2" fontId="18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/>
    <xf numFmtId="2" fontId="2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/>
    </xf>
    <xf numFmtId="0" fontId="25" fillId="6" borderId="4" xfId="0" applyNumberFormat="1" applyFont="1" applyFill="1" applyBorder="1" applyAlignment="1">
      <alignment horizontal="center"/>
    </xf>
    <xf numFmtId="0" fontId="25" fillId="6" borderId="0" xfId="0" applyNumberFormat="1" applyFont="1" applyFill="1" applyAlignment="1">
      <alignment horizontal="center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8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6" borderId="8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right" vertical="center"/>
    </xf>
    <xf numFmtId="2" fontId="10" fillId="0" borderId="5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/>
    </xf>
    <xf numFmtId="0" fontId="25" fillId="0" borderId="26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25" fillId="0" borderId="2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5" fillId="0" borderId="31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0" fontId="25" fillId="6" borderId="37" xfId="0" applyNumberFormat="1" applyFont="1" applyFill="1" applyBorder="1" applyAlignment="1">
      <alignment horizontal="center"/>
    </xf>
    <xf numFmtId="0" fontId="25" fillId="6" borderId="35" xfId="0" applyNumberFormat="1" applyFont="1" applyFill="1" applyBorder="1" applyAlignment="1">
      <alignment horizontal="center"/>
    </xf>
    <xf numFmtId="0" fontId="25" fillId="6" borderId="38" xfId="0" applyNumberFormat="1" applyFont="1" applyFill="1" applyBorder="1" applyAlignment="1">
      <alignment horizontal="center"/>
    </xf>
    <xf numFmtId="0" fontId="25" fillId="6" borderId="21" xfId="0" applyNumberFormat="1" applyFont="1" applyFill="1" applyBorder="1" applyAlignment="1">
      <alignment horizontal="center"/>
    </xf>
    <xf numFmtId="0" fontId="25" fillId="6" borderId="16" xfId="0" applyNumberFormat="1" applyFont="1" applyFill="1" applyBorder="1" applyAlignment="1">
      <alignment horizontal="center"/>
    </xf>
    <xf numFmtId="0" fontId="25" fillId="6" borderId="22" xfId="0" applyNumberFormat="1" applyFont="1" applyFill="1" applyBorder="1" applyAlignment="1">
      <alignment horizontal="center"/>
    </xf>
    <xf numFmtId="0" fontId="25" fillId="6" borderId="19" xfId="0" applyNumberFormat="1" applyFont="1" applyFill="1" applyBorder="1" applyAlignment="1">
      <alignment horizontal="center"/>
    </xf>
    <xf numFmtId="0" fontId="25" fillId="6" borderId="3" xfId="0" applyNumberFormat="1" applyFont="1" applyFill="1" applyBorder="1" applyAlignment="1">
      <alignment horizontal="center"/>
    </xf>
    <xf numFmtId="0" fontId="25" fillId="6" borderId="14" xfId="0" applyNumberFormat="1" applyFont="1" applyFill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right" vertical="center"/>
    </xf>
    <xf numFmtId="2" fontId="10" fillId="0" borderId="31" xfId="0" applyNumberFormat="1" applyFont="1" applyBorder="1" applyAlignment="1">
      <alignment horizontal="right" vertical="center"/>
    </xf>
    <xf numFmtId="2" fontId="10" fillId="0" borderId="32" xfId="0" applyNumberFormat="1" applyFont="1" applyBorder="1" applyAlignment="1">
      <alignment horizontal="right" vertical="center"/>
    </xf>
    <xf numFmtId="2" fontId="25" fillId="6" borderId="38" xfId="0" applyNumberFormat="1" applyFont="1" applyFill="1" applyBorder="1" applyAlignment="1">
      <alignment horizontal="center"/>
    </xf>
    <xf numFmtId="0" fontId="25" fillId="6" borderId="52" xfId="0" applyNumberFormat="1" applyFont="1" applyFill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" fontId="5" fillId="2" borderId="38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textRotation="90"/>
    </xf>
    <xf numFmtId="0" fontId="23" fillId="0" borderId="43" xfId="0" applyFont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23" fillId="0" borderId="40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164" fontId="23" fillId="0" borderId="0" xfId="0" applyNumberFormat="1" applyFont="1" applyBorder="1" applyAlignment="1">
      <alignment horizontal="center" textRotation="90"/>
    </xf>
    <xf numFmtId="0" fontId="23" fillId="0" borderId="43" xfId="0" applyNumberFormat="1" applyFont="1" applyBorder="1" applyAlignment="1">
      <alignment horizontal="center" vertical="center" textRotation="90" wrapText="1"/>
    </xf>
    <xf numFmtId="0" fontId="23" fillId="0" borderId="44" xfId="0" applyNumberFormat="1" applyFont="1" applyBorder="1" applyAlignment="1">
      <alignment horizontal="center" vertical="center" textRotation="90" wrapText="1"/>
    </xf>
    <xf numFmtId="0" fontId="23" fillId="0" borderId="45" xfId="0" applyNumberFormat="1" applyFont="1" applyBorder="1" applyAlignment="1">
      <alignment horizontal="center" vertical="center" textRotation="90" wrapText="1"/>
    </xf>
    <xf numFmtId="0" fontId="23" fillId="0" borderId="40" xfId="0" applyNumberFormat="1" applyFont="1" applyBorder="1" applyAlignment="1">
      <alignment horizontal="center" vertical="center" textRotation="90"/>
    </xf>
    <xf numFmtId="0" fontId="23" fillId="0" borderId="41" xfId="0" applyNumberFormat="1" applyFont="1" applyBorder="1" applyAlignment="1">
      <alignment horizontal="center" vertical="center" textRotation="90"/>
    </xf>
    <xf numFmtId="0" fontId="23" fillId="0" borderId="42" xfId="0" applyNumberFormat="1" applyFont="1" applyBorder="1" applyAlignment="1">
      <alignment horizontal="center" vertical="center" textRotation="90"/>
    </xf>
    <xf numFmtId="0" fontId="23" fillId="0" borderId="43" xfId="0" applyNumberFormat="1" applyFont="1" applyBorder="1" applyAlignment="1">
      <alignment horizontal="center" vertical="center" textRotation="90"/>
    </xf>
    <xf numFmtId="0" fontId="23" fillId="0" borderId="44" xfId="0" applyNumberFormat="1" applyFont="1" applyBorder="1" applyAlignment="1">
      <alignment horizontal="center" vertical="center" textRotation="90"/>
    </xf>
    <xf numFmtId="0" fontId="23" fillId="0" borderId="45" xfId="0" applyNumberFormat="1" applyFont="1" applyBorder="1" applyAlignment="1">
      <alignment horizontal="center" vertical="center" textRotation="90"/>
    </xf>
    <xf numFmtId="0" fontId="25" fillId="0" borderId="2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6" borderId="24" xfId="0" applyNumberFormat="1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64" fontId="23" fillId="0" borderId="43" xfId="0" applyNumberFormat="1" applyFont="1" applyBorder="1" applyAlignment="1">
      <alignment horizontal="center" vertical="center" textRotation="90"/>
    </xf>
    <xf numFmtId="164" fontId="23" fillId="0" borderId="44" xfId="0" applyNumberFormat="1" applyFont="1" applyBorder="1" applyAlignment="1">
      <alignment horizontal="center" vertical="center" textRotation="90"/>
    </xf>
    <xf numFmtId="164" fontId="23" fillId="0" borderId="45" xfId="0" applyNumberFormat="1" applyFont="1" applyBorder="1" applyAlignment="1">
      <alignment horizontal="center" vertical="center" textRotation="90"/>
    </xf>
    <xf numFmtId="164" fontId="23" fillId="0" borderId="40" xfId="0" applyNumberFormat="1" applyFont="1" applyBorder="1" applyAlignment="1">
      <alignment horizontal="center" vertical="center" textRotation="90"/>
    </xf>
    <xf numFmtId="164" fontId="23" fillId="0" borderId="41" xfId="0" applyNumberFormat="1" applyFont="1" applyBorder="1" applyAlignment="1">
      <alignment horizontal="center" vertical="center" textRotation="90"/>
    </xf>
    <xf numFmtId="164" fontId="23" fillId="0" borderId="42" xfId="0" applyNumberFormat="1" applyFont="1" applyBorder="1" applyAlignment="1">
      <alignment horizontal="center" vertical="center" textRotation="90"/>
    </xf>
    <xf numFmtId="0" fontId="23" fillId="0" borderId="49" xfId="0" applyNumberFormat="1" applyFont="1" applyBorder="1" applyAlignment="1">
      <alignment horizontal="center" vertical="center" textRotation="90"/>
    </xf>
    <xf numFmtId="0" fontId="26" fillId="0" borderId="43" xfId="0" applyNumberFormat="1" applyFont="1" applyBorder="1" applyAlignment="1">
      <alignment horizontal="center" vertical="center" textRotation="90" wrapText="1"/>
    </xf>
    <xf numFmtId="0" fontId="26" fillId="0" borderId="44" xfId="0" applyNumberFormat="1" applyFont="1" applyBorder="1" applyAlignment="1">
      <alignment horizontal="center" vertical="center" textRotation="90" wrapText="1"/>
    </xf>
    <xf numFmtId="0" fontId="26" fillId="0" borderId="45" xfId="0" applyNumberFormat="1" applyFont="1" applyBorder="1" applyAlignment="1">
      <alignment horizontal="center" vertical="center" textRotation="90" wrapText="1"/>
    </xf>
    <xf numFmtId="0" fontId="25" fillId="0" borderId="51" xfId="0" applyNumberFormat="1" applyFont="1" applyBorder="1" applyAlignment="1">
      <alignment horizontal="center" vertical="center" textRotation="90"/>
    </xf>
    <xf numFmtId="0" fontId="25" fillId="0" borderId="19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 textRotation="90" wrapText="1"/>
    </xf>
    <xf numFmtId="0" fontId="10" fillId="0" borderId="3" xfId="0" applyNumberFormat="1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25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26" fillId="0" borderId="49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/>
    </xf>
    <xf numFmtId="0" fontId="25" fillId="0" borderId="13" xfId="0" applyNumberFormat="1" applyFont="1" applyBorder="1" applyAlignment="1">
      <alignment horizontal="center" vertical="center" textRotation="90"/>
    </xf>
    <xf numFmtId="0" fontId="25" fillId="0" borderId="7" xfId="0" applyNumberFormat="1" applyFont="1" applyBorder="1" applyAlignment="1">
      <alignment horizontal="center" vertical="center" textRotation="90"/>
    </xf>
    <xf numFmtId="0" fontId="10" fillId="0" borderId="4" xfId="0" applyNumberFormat="1" applyFont="1" applyBorder="1" applyAlignment="1">
      <alignment horizontal="center" vertical="center" textRotation="90" wrapText="1"/>
    </xf>
    <xf numFmtId="0" fontId="10" fillId="0" borderId="1" xfId="0" applyNumberFormat="1" applyFont="1" applyBorder="1" applyAlignment="1">
      <alignment horizontal="center" vertical="center" textRotation="90"/>
    </xf>
    <xf numFmtId="0" fontId="10" fillId="0" borderId="2" xfId="0" applyNumberFormat="1" applyFont="1" applyBorder="1" applyAlignment="1">
      <alignment horizontal="center" vertical="center" textRotation="90"/>
    </xf>
    <xf numFmtId="0" fontId="26" fillId="0" borderId="25" xfId="0" applyNumberFormat="1" applyFont="1" applyBorder="1" applyAlignment="1">
      <alignment horizontal="center" vertical="center" textRotation="90" wrapText="1"/>
    </xf>
    <xf numFmtId="0" fontId="26" fillId="0" borderId="46" xfId="0" applyNumberFormat="1" applyFont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5" fillId="6" borderId="9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25" fillId="0" borderId="29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25" fillId="0" borderId="30" xfId="0" applyNumberFormat="1" applyFont="1" applyBorder="1" applyAlignment="1">
      <alignment horizontal="center" vertical="center" textRotation="90"/>
    </xf>
    <xf numFmtId="0" fontId="10" fillId="0" borderId="31" xfId="0" applyNumberFormat="1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25" fillId="6" borderId="15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/>
    <xf numFmtId="0" fontId="1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I29" sqref="I29"/>
    </sheetView>
  </sheetViews>
  <sheetFormatPr defaultRowHeight="12.75" x14ac:dyDescent="0.2"/>
  <cols>
    <col min="1" max="1" width="3.42578125" customWidth="1"/>
    <col min="2" max="2" width="7.42578125" customWidth="1"/>
    <col min="3" max="3" width="8" customWidth="1"/>
    <col min="4" max="4" width="7.140625" customWidth="1"/>
    <col min="5" max="5" width="7" hidden="1" customWidth="1"/>
    <col min="6" max="6" width="9.28515625" customWidth="1"/>
    <col min="7" max="7" width="7.85546875" customWidth="1"/>
    <col min="8" max="8" width="1.42578125" hidden="1" customWidth="1"/>
    <col min="9" max="9" width="9.28515625" customWidth="1"/>
    <col min="10" max="10" width="6.7109375" hidden="1" customWidth="1"/>
    <col min="11" max="11" width="0.42578125" hidden="1" customWidth="1"/>
    <col min="12" max="12" width="8.28515625" hidden="1" customWidth="1"/>
    <col min="13" max="13" width="9.85546875" bestFit="1" customWidth="1"/>
    <col min="14" max="14" width="7" hidden="1" customWidth="1"/>
    <col min="15" max="15" width="7" customWidth="1"/>
    <col min="16" max="16" width="12.140625" customWidth="1"/>
    <col min="17" max="17" width="9.42578125" customWidth="1"/>
    <col min="18" max="18" width="7.85546875" customWidth="1"/>
    <col min="19" max="19" width="11.7109375" customWidth="1"/>
    <col min="20" max="20" width="5.42578125" customWidth="1"/>
    <col min="21" max="21" width="6" customWidth="1"/>
    <col min="22" max="22" width="7.5703125" customWidth="1"/>
  </cols>
  <sheetData>
    <row r="1" spans="1:22" ht="18.75" x14ac:dyDescent="0.3">
      <c r="A1" s="138" t="s">
        <v>0</v>
      </c>
      <c r="B1" s="138"/>
      <c r="C1" s="138"/>
      <c r="D1" s="138"/>
      <c r="E1" s="138"/>
      <c r="F1" s="138"/>
      <c r="G1" s="138"/>
      <c r="H1" s="1"/>
      <c r="I1" s="1"/>
      <c r="J1" s="1"/>
      <c r="K1" s="1"/>
      <c r="L1" s="1"/>
      <c r="M1" s="1"/>
      <c r="N1" s="1"/>
      <c r="O1" s="1"/>
      <c r="P1" s="1"/>
      <c r="Q1" s="1"/>
      <c r="R1" s="138" t="s">
        <v>1</v>
      </c>
      <c r="S1" s="138"/>
      <c r="T1" s="138"/>
      <c r="U1" s="138"/>
      <c r="V1" s="2"/>
    </row>
    <row r="2" spans="1:22" x14ac:dyDescent="0.2">
      <c r="A2" s="3" t="s">
        <v>2</v>
      </c>
      <c r="B2" s="3" t="s">
        <v>3</v>
      </c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139" t="s">
        <v>4</v>
      </c>
      <c r="S2" s="139"/>
      <c r="T2" s="139"/>
      <c r="U2" s="139"/>
      <c r="V2" s="5"/>
    </row>
    <row r="3" spans="1:22" x14ac:dyDescent="0.2">
      <c r="A3" s="4"/>
      <c r="B3" s="140" t="s">
        <v>5</v>
      </c>
      <c r="C3" s="140"/>
      <c r="D3" s="140"/>
      <c r="E3" s="140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1" t="s">
        <v>6</v>
      </c>
      <c r="S3" s="141"/>
      <c r="T3" s="141"/>
      <c r="U3" s="141"/>
      <c r="V3" s="7"/>
    </row>
    <row r="4" spans="1:22" x14ac:dyDescent="0.2">
      <c r="A4" s="8"/>
      <c r="B4" s="9"/>
      <c r="C4" s="9"/>
      <c r="D4" s="9"/>
      <c r="E4" s="9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</row>
    <row r="5" spans="1:22" x14ac:dyDescent="0.2">
      <c r="A5" s="142" t="s">
        <v>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x14ac:dyDescent="0.2">
      <c r="A6" s="7"/>
      <c r="B6" s="7"/>
      <c r="C6" s="7"/>
      <c r="D6" s="7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8.75" customHeight="1" x14ac:dyDescent="0.2">
      <c r="A7" s="142" t="s">
        <v>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2" ht="15" x14ac:dyDescent="0.25">
      <c r="A8" s="143" t="s">
        <v>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15" x14ac:dyDescent="0.25">
      <c r="A9" s="143" t="s">
        <v>10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1:22" ht="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">
      <c r="A11" s="144" t="s">
        <v>11</v>
      </c>
      <c r="B11" s="144" t="s">
        <v>12</v>
      </c>
      <c r="C11" s="144" t="s">
        <v>13</v>
      </c>
      <c r="D11" s="145" t="s">
        <v>14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4" t="s">
        <v>15</v>
      </c>
      <c r="U11" s="145" t="s">
        <v>16</v>
      </c>
      <c r="V11" s="145"/>
    </row>
    <row r="12" spans="1:22" x14ac:dyDescent="0.2">
      <c r="A12" s="144"/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4"/>
      <c r="U12" s="145"/>
      <c r="V12" s="145"/>
    </row>
    <row r="13" spans="1:22" x14ac:dyDescent="0.2">
      <c r="A13" s="144"/>
      <c r="B13" s="144"/>
      <c r="C13" s="144"/>
      <c r="D13" s="145" t="s">
        <v>17</v>
      </c>
      <c r="E13" s="145"/>
      <c r="F13" s="145"/>
      <c r="G13" s="146" t="s">
        <v>18</v>
      </c>
      <c r="H13" s="146"/>
      <c r="I13" s="146"/>
      <c r="J13" s="146" t="s">
        <v>19</v>
      </c>
      <c r="K13" s="146"/>
      <c r="L13" s="146"/>
      <c r="M13" s="147" t="s">
        <v>20</v>
      </c>
      <c r="N13" s="148"/>
      <c r="O13" s="148"/>
      <c r="P13" s="149"/>
      <c r="Q13" s="146" t="s">
        <v>21</v>
      </c>
      <c r="R13" s="146"/>
      <c r="S13" s="146"/>
      <c r="T13" s="144"/>
      <c r="U13" s="145"/>
      <c r="V13" s="145"/>
    </row>
    <row r="14" spans="1:22" x14ac:dyDescent="0.2">
      <c r="A14" s="144"/>
      <c r="B14" s="144"/>
      <c r="C14" s="144"/>
      <c r="D14" s="145"/>
      <c r="E14" s="145"/>
      <c r="F14" s="145"/>
      <c r="G14" s="146"/>
      <c r="H14" s="146"/>
      <c r="I14" s="146"/>
      <c r="J14" s="146"/>
      <c r="K14" s="146"/>
      <c r="L14" s="146"/>
      <c r="M14" s="150"/>
      <c r="N14" s="151"/>
      <c r="O14" s="151"/>
      <c r="P14" s="152"/>
      <c r="Q14" s="146"/>
      <c r="R14" s="146"/>
      <c r="S14" s="146"/>
      <c r="T14" s="144"/>
      <c r="U14" s="145"/>
      <c r="V14" s="145"/>
    </row>
    <row r="15" spans="1:22" ht="15" x14ac:dyDescent="0.25">
      <c r="A15" s="144"/>
      <c r="B15" s="144"/>
      <c r="C15" s="144"/>
      <c r="D15" s="14" t="s">
        <v>22</v>
      </c>
      <c r="E15" s="15" t="s">
        <v>23</v>
      </c>
      <c r="F15" s="15" t="s">
        <v>24</v>
      </c>
      <c r="G15" s="14" t="s">
        <v>22</v>
      </c>
      <c r="H15" s="14" t="s">
        <v>23</v>
      </c>
      <c r="I15" s="14" t="s">
        <v>24</v>
      </c>
      <c r="J15" s="14" t="s">
        <v>22</v>
      </c>
      <c r="K15" s="14" t="s">
        <v>23</v>
      </c>
      <c r="L15" s="14" t="s">
        <v>24</v>
      </c>
      <c r="M15" s="14" t="s">
        <v>22</v>
      </c>
      <c r="N15" s="14" t="s">
        <v>23</v>
      </c>
      <c r="O15" s="14" t="s">
        <v>23</v>
      </c>
      <c r="P15" s="14" t="s">
        <v>24</v>
      </c>
      <c r="Q15" s="14" t="s">
        <v>22</v>
      </c>
      <c r="R15" s="14" t="s">
        <v>23</v>
      </c>
      <c r="S15" s="14" t="s">
        <v>24</v>
      </c>
      <c r="T15" s="144"/>
      <c r="U15" s="145"/>
      <c r="V15" s="145"/>
    </row>
    <row r="16" spans="1:22" ht="15" x14ac:dyDescent="0.25">
      <c r="A16" s="144"/>
      <c r="B16" s="144"/>
      <c r="C16" s="144"/>
      <c r="D16" s="14" t="s">
        <v>25</v>
      </c>
      <c r="E16" s="15" t="s">
        <v>26</v>
      </c>
      <c r="F16" s="15" t="s">
        <v>27</v>
      </c>
      <c r="G16" s="14" t="s">
        <v>25</v>
      </c>
      <c r="H16" s="14" t="s">
        <v>26</v>
      </c>
      <c r="I16" s="14" t="s">
        <v>27</v>
      </c>
      <c r="J16" s="14" t="s">
        <v>25</v>
      </c>
      <c r="K16" s="14" t="s">
        <v>26</v>
      </c>
      <c r="L16" s="14" t="s">
        <v>27</v>
      </c>
      <c r="M16" s="14" t="s">
        <v>25</v>
      </c>
      <c r="N16" s="14" t="s">
        <v>26</v>
      </c>
      <c r="O16" s="14" t="s">
        <v>26</v>
      </c>
      <c r="P16" s="14" t="s">
        <v>27</v>
      </c>
      <c r="Q16" s="14" t="s">
        <v>25</v>
      </c>
      <c r="R16" s="14" t="s">
        <v>26</v>
      </c>
      <c r="S16" s="14" t="s">
        <v>27</v>
      </c>
      <c r="T16" s="144"/>
      <c r="U16" s="13">
        <v>1</v>
      </c>
      <c r="V16" s="13">
        <v>2</v>
      </c>
    </row>
    <row r="17" spans="1:22" ht="15" x14ac:dyDescent="0.25">
      <c r="A17" s="16">
        <v>1</v>
      </c>
      <c r="B17" s="16">
        <v>2</v>
      </c>
      <c r="C17" s="16">
        <v>3</v>
      </c>
      <c r="D17" s="16">
        <v>4</v>
      </c>
      <c r="E17" s="17">
        <v>5</v>
      </c>
      <c r="F17" s="18">
        <v>5</v>
      </c>
      <c r="G17" s="16">
        <v>6</v>
      </c>
      <c r="H17" s="16">
        <v>8</v>
      </c>
      <c r="I17" s="16">
        <v>7</v>
      </c>
      <c r="J17" s="16">
        <v>10</v>
      </c>
      <c r="K17" s="16">
        <v>11</v>
      </c>
      <c r="L17" s="16">
        <v>12</v>
      </c>
      <c r="M17" s="16">
        <v>8</v>
      </c>
      <c r="N17" s="16">
        <v>14</v>
      </c>
      <c r="O17" s="16">
        <v>9</v>
      </c>
      <c r="P17" s="16">
        <v>10</v>
      </c>
      <c r="Q17" s="16">
        <v>11</v>
      </c>
      <c r="R17" s="16">
        <v>12</v>
      </c>
      <c r="S17" s="16">
        <v>13</v>
      </c>
      <c r="T17" s="16">
        <v>14</v>
      </c>
      <c r="U17" s="16">
        <v>15</v>
      </c>
      <c r="V17" s="16">
        <v>16</v>
      </c>
    </row>
    <row r="18" spans="1:22" ht="21" customHeight="1" x14ac:dyDescent="0.2">
      <c r="A18" s="158" t="s">
        <v>32</v>
      </c>
      <c r="B18" s="162" t="s">
        <v>33</v>
      </c>
      <c r="C18" s="19" t="s">
        <v>34</v>
      </c>
      <c r="D18" s="20"/>
      <c r="E18" s="21"/>
      <c r="F18" s="20"/>
      <c r="G18" s="20"/>
      <c r="H18" s="21"/>
      <c r="I18" s="20"/>
      <c r="J18" s="20"/>
      <c r="K18" s="21"/>
      <c r="L18" s="20"/>
      <c r="M18" s="22">
        <v>390</v>
      </c>
      <c r="N18" s="20">
        <v>53</v>
      </c>
      <c r="O18" s="20">
        <v>55</v>
      </c>
      <c r="P18" s="20">
        <f>M18*O18</f>
        <v>21450</v>
      </c>
      <c r="Q18" s="22">
        <f t="shared" ref="Q18:Q23" si="0">SUM(G18,J18,M18,D18)</f>
        <v>390</v>
      </c>
      <c r="R18" s="23">
        <f>S18/Q18</f>
        <v>55</v>
      </c>
      <c r="S18" s="20">
        <f t="shared" ref="S18:S23" si="1">P18+L18+I18+F18</f>
        <v>21450</v>
      </c>
      <c r="T18" s="161" t="s">
        <v>28</v>
      </c>
      <c r="U18" s="153" t="s">
        <v>41</v>
      </c>
      <c r="V18" s="153" t="s">
        <v>42</v>
      </c>
    </row>
    <row r="19" spans="1:22" ht="21" customHeight="1" x14ac:dyDescent="0.2">
      <c r="A19" s="159"/>
      <c r="B19" s="163"/>
      <c r="C19" s="19" t="s">
        <v>35</v>
      </c>
      <c r="D19" s="20"/>
      <c r="E19" s="21"/>
      <c r="F19" s="20"/>
      <c r="G19" s="20"/>
      <c r="H19" s="21"/>
      <c r="I19" s="20"/>
      <c r="J19" s="20"/>
      <c r="K19" s="21"/>
      <c r="L19" s="20"/>
      <c r="M19" s="22">
        <v>78</v>
      </c>
      <c r="N19" s="20"/>
      <c r="O19" s="20">
        <v>55</v>
      </c>
      <c r="P19" s="20">
        <f>M19*O19</f>
        <v>4290</v>
      </c>
      <c r="Q19" s="22">
        <f t="shared" si="0"/>
        <v>78</v>
      </c>
      <c r="R19" s="23">
        <f>S19/Q19</f>
        <v>55</v>
      </c>
      <c r="S19" s="20">
        <f t="shared" si="1"/>
        <v>4290</v>
      </c>
      <c r="T19" s="161"/>
      <c r="U19" s="154"/>
      <c r="V19" s="154"/>
    </row>
    <row r="20" spans="1:22" ht="21" customHeight="1" x14ac:dyDescent="0.2">
      <c r="A20" s="159"/>
      <c r="B20" s="163"/>
      <c r="C20" s="19" t="s">
        <v>36</v>
      </c>
      <c r="D20" s="20"/>
      <c r="E20" s="21"/>
      <c r="F20" s="20"/>
      <c r="G20" s="20"/>
      <c r="H20" s="21"/>
      <c r="I20" s="20"/>
      <c r="J20" s="20"/>
      <c r="K20" s="21"/>
      <c r="L20" s="20"/>
      <c r="M20" s="22">
        <v>80</v>
      </c>
      <c r="N20" s="20"/>
      <c r="O20" s="20">
        <v>55</v>
      </c>
      <c r="P20" s="20">
        <f>M20*O20</f>
        <v>4400</v>
      </c>
      <c r="Q20" s="22">
        <f t="shared" si="0"/>
        <v>80</v>
      </c>
      <c r="R20" s="23">
        <f>S20/Q20</f>
        <v>55</v>
      </c>
      <c r="S20" s="20">
        <f t="shared" si="1"/>
        <v>4400</v>
      </c>
      <c r="T20" s="161"/>
      <c r="U20" s="154"/>
      <c r="V20" s="154"/>
    </row>
    <row r="21" spans="1:22" ht="21" customHeight="1" x14ac:dyDescent="0.2">
      <c r="A21" s="159"/>
      <c r="B21" s="163"/>
      <c r="C21" s="19" t="s">
        <v>37</v>
      </c>
      <c r="D21" s="20"/>
      <c r="E21" s="21"/>
      <c r="F21" s="20"/>
      <c r="G21" s="20"/>
      <c r="H21" s="21"/>
      <c r="I21" s="20"/>
      <c r="J21" s="20"/>
      <c r="K21" s="21"/>
      <c r="L21" s="20"/>
      <c r="M21" s="22">
        <v>11</v>
      </c>
      <c r="N21" s="20"/>
      <c r="O21" s="20">
        <v>55</v>
      </c>
      <c r="P21" s="20">
        <f>M21*O21</f>
        <v>605</v>
      </c>
      <c r="Q21" s="22">
        <f t="shared" si="0"/>
        <v>11</v>
      </c>
      <c r="R21" s="23">
        <f>S21/Q21</f>
        <v>55</v>
      </c>
      <c r="S21" s="20">
        <f t="shared" si="1"/>
        <v>605</v>
      </c>
      <c r="T21" s="161"/>
      <c r="U21" s="154"/>
      <c r="V21" s="154"/>
    </row>
    <row r="22" spans="1:22" ht="21" customHeight="1" x14ac:dyDescent="0.2">
      <c r="A22" s="159"/>
      <c r="B22" s="164"/>
      <c r="C22" s="19" t="s">
        <v>38</v>
      </c>
      <c r="D22" s="20"/>
      <c r="E22" s="21"/>
      <c r="F22" s="20"/>
      <c r="G22" s="20"/>
      <c r="H22" s="21"/>
      <c r="I22" s="20"/>
      <c r="J22" s="20"/>
      <c r="K22" s="21"/>
      <c r="L22" s="20"/>
      <c r="M22" s="22">
        <v>32</v>
      </c>
      <c r="N22" s="20"/>
      <c r="O22" s="20">
        <v>55</v>
      </c>
      <c r="P22" s="20">
        <f>M22*O22</f>
        <v>1760</v>
      </c>
      <c r="Q22" s="22">
        <f t="shared" si="0"/>
        <v>32</v>
      </c>
      <c r="R22" s="23">
        <f>S22/Q22</f>
        <v>55</v>
      </c>
      <c r="S22" s="20">
        <f t="shared" si="1"/>
        <v>1760</v>
      </c>
      <c r="T22" s="161"/>
      <c r="U22" s="154"/>
      <c r="V22" s="154"/>
    </row>
    <row r="23" spans="1:22" ht="43.5" customHeight="1" x14ac:dyDescent="0.2">
      <c r="A23" s="160"/>
      <c r="B23" s="156" t="s">
        <v>39</v>
      </c>
      <c r="C23" s="156"/>
      <c r="D23" s="24"/>
      <c r="E23" s="24"/>
      <c r="F23" s="25"/>
      <c r="G23" s="24"/>
      <c r="H23" s="24"/>
      <c r="I23" s="25"/>
      <c r="J23" s="24"/>
      <c r="K23" s="24"/>
      <c r="L23" s="25"/>
      <c r="M23" s="26">
        <f>SUM(M18:M22)</f>
        <v>591</v>
      </c>
      <c r="N23" s="27">
        <f>P23/M23</f>
        <v>55</v>
      </c>
      <c r="O23" s="27"/>
      <c r="P23" s="27">
        <f>SUM(P18:P22)</f>
        <v>32505</v>
      </c>
      <c r="Q23" s="26">
        <f t="shared" si="0"/>
        <v>591</v>
      </c>
      <c r="R23" s="27"/>
      <c r="S23" s="27">
        <f t="shared" si="1"/>
        <v>32505</v>
      </c>
      <c r="T23" s="161"/>
      <c r="U23" s="155"/>
      <c r="V23" s="155"/>
    </row>
    <row r="24" spans="1:22" ht="14.25" x14ac:dyDescent="0.2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1"/>
      <c r="T24" s="33"/>
      <c r="U24" s="33"/>
      <c r="V24" s="33"/>
    </row>
    <row r="25" spans="1:22" ht="14.25" x14ac:dyDescent="0.2">
      <c r="A25" s="28"/>
      <c r="B25" s="29"/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1"/>
      <c r="T25" s="33"/>
      <c r="U25" s="33"/>
      <c r="V25" s="33"/>
    </row>
    <row r="26" spans="1:22" ht="15" x14ac:dyDescent="0.25">
      <c r="A26" s="34"/>
      <c r="C26" s="35"/>
      <c r="D26" s="35"/>
      <c r="E26" s="36"/>
      <c r="F26" s="36"/>
      <c r="G26" s="36"/>
      <c r="H26" s="37" t="s">
        <v>29</v>
      </c>
      <c r="I26" s="36"/>
      <c r="J26" s="36"/>
      <c r="K26" s="36"/>
      <c r="L26" s="36"/>
      <c r="M26" s="36"/>
      <c r="N26" s="38"/>
      <c r="O26" s="38"/>
      <c r="P26" s="35" t="s">
        <v>30</v>
      </c>
      <c r="Q26" s="36"/>
      <c r="R26" s="38"/>
      <c r="S26" s="36"/>
      <c r="T26" s="39"/>
      <c r="U26" s="34"/>
      <c r="V26" s="34"/>
    </row>
    <row r="27" spans="1:22" ht="15" x14ac:dyDescent="0.25">
      <c r="A27" s="34"/>
      <c r="E27" s="36"/>
      <c r="F27" s="36"/>
      <c r="G27" s="36"/>
      <c r="H27" s="36"/>
      <c r="I27" s="36"/>
      <c r="J27" s="36"/>
      <c r="K27" s="40"/>
      <c r="L27" s="36"/>
      <c r="M27" s="36"/>
      <c r="N27" s="36"/>
      <c r="O27" s="36"/>
      <c r="P27" s="38"/>
      <c r="Q27" s="157" t="s">
        <v>31</v>
      </c>
      <c r="R27" s="157"/>
      <c r="S27" s="157"/>
      <c r="T27" s="39"/>
      <c r="U27" s="34"/>
      <c r="V27" s="34"/>
    </row>
    <row r="28" spans="1:22" ht="14.25" x14ac:dyDescent="0.2">
      <c r="A28" s="34"/>
      <c r="B28" s="35"/>
      <c r="C28" s="35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</sheetData>
  <mergeCells count="27">
    <mergeCell ref="V18:V23"/>
    <mergeCell ref="B23:C23"/>
    <mergeCell ref="Q27:S27"/>
    <mergeCell ref="A18:A23"/>
    <mergeCell ref="T18:T23"/>
    <mergeCell ref="U18:U23"/>
    <mergeCell ref="B18:B22"/>
    <mergeCell ref="A5:V5"/>
    <mergeCell ref="A7:V7"/>
    <mergeCell ref="A8:V8"/>
    <mergeCell ref="A9:V9"/>
    <mergeCell ref="A11:A16"/>
    <mergeCell ref="B11:B16"/>
    <mergeCell ref="C11:C16"/>
    <mergeCell ref="D11:S12"/>
    <mergeCell ref="T11:T16"/>
    <mergeCell ref="U11:V15"/>
    <mergeCell ref="D13:F14"/>
    <mergeCell ref="G13:I14"/>
    <mergeCell ref="J13:L14"/>
    <mergeCell ref="M13:P14"/>
    <mergeCell ref="Q13:S14"/>
    <mergeCell ref="A1:G1"/>
    <mergeCell ref="R1:U1"/>
    <mergeCell ref="R2:U2"/>
    <mergeCell ref="B3:E3"/>
    <mergeCell ref="R3:U3"/>
  </mergeCells>
  <phoneticPr fontId="0" type="noConversion"/>
  <pageMargins left="0.75" right="0.75" top="1" bottom="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6"/>
  <sheetViews>
    <sheetView tabSelected="1" workbookViewId="0">
      <selection activeCell="A11" sqref="A11:U11"/>
    </sheetView>
  </sheetViews>
  <sheetFormatPr defaultColWidth="6.28515625" defaultRowHeight="12.75" x14ac:dyDescent="0.2"/>
  <cols>
    <col min="1" max="1" width="5.28515625" customWidth="1"/>
    <col min="2" max="4" width="6.28515625" customWidth="1"/>
    <col min="5" max="5" width="8.5703125" customWidth="1"/>
    <col min="6" max="11" width="6.28515625" customWidth="1"/>
    <col min="12" max="12" width="4.85546875" customWidth="1"/>
    <col min="13" max="15" width="6.28515625" customWidth="1"/>
    <col min="16" max="16" width="11.42578125" customWidth="1"/>
    <col min="17" max="17" width="7.5703125" customWidth="1"/>
    <col min="18" max="18" width="9.5703125" customWidth="1"/>
    <col min="19" max="19" width="5.28515625" customWidth="1"/>
    <col min="20" max="20" width="5.42578125" customWidth="1"/>
    <col min="21" max="21" width="6.5703125" customWidth="1"/>
  </cols>
  <sheetData>
    <row r="2" spans="1:21" ht="18.75" x14ac:dyDescent="0.3">
      <c r="A2" s="138" t="s">
        <v>0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38" t="s">
        <v>104</v>
      </c>
      <c r="R2" s="287"/>
      <c r="S2" s="287"/>
      <c r="T2" s="287"/>
      <c r="U2" s="2"/>
    </row>
    <row r="3" spans="1:21" x14ac:dyDescent="0.2">
      <c r="A3" s="3" t="s">
        <v>2</v>
      </c>
      <c r="B3" s="3" t="s">
        <v>3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139" t="s">
        <v>103</v>
      </c>
      <c r="R3" s="287"/>
      <c r="S3" s="287"/>
      <c r="T3" s="287"/>
      <c r="U3" s="287"/>
    </row>
    <row r="4" spans="1:21" x14ac:dyDescent="0.2">
      <c r="A4" s="4"/>
      <c r="B4" s="140" t="s">
        <v>76</v>
      </c>
      <c r="C4" s="140"/>
      <c r="D4" s="140"/>
      <c r="E4" s="140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141"/>
      <c r="R4" s="287"/>
      <c r="S4" s="287"/>
      <c r="T4" s="287"/>
      <c r="U4" s="287"/>
    </row>
    <row r="5" spans="1:21" s="45" customFormat="1" ht="8.25" x14ac:dyDescent="0.15">
      <c r="A5" s="41"/>
      <c r="B5" s="42"/>
      <c r="C5" s="42"/>
      <c r="D5" s="42"/>
      <c r="E5" s="42"/>
      <c r="F5" s="43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4"/>
      <c r="T5" s="44"/>
      <c r="U5" s="44"/>
    </row>
    <row r="6" spans="1:21" s="45" customFormat="1" ht="8.25" x14ac:dyDescent="0.15">
      <c r="A6" s="41"/>
      <c r="B6" s="42"/>
      <c r="C6" s="42"/>
      <c r="D6" s="42"/>
      <c r="E6" s="42"/>
      <c r="F6" s="4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4"/>
      <c r="T6" s="44"/>
      <c r="U6" s="44"/>
    </row>
    <row r="7" spans="1:21" s="45" customFormat="1" ht="8.25" x14ac:dyDescent="0.15">
      <c r="A7" s="41"/>
      <c r="B7" s="42"/>
      <c r="C7" s="42"/>
      <c r="D7" s="42"/>
      <c r="E7" s="42"/>
      <c r="F7" s="4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4"/>
      <c r="T7" s="44"/>
      <c r="U7" s="44"/>
    </row>
    <row r="8" spans="1:21" s="45" customFormat="1" ht="8.25" x14ac:dyDescent="0.15">
      <c r="A8" s="41"/>
      <c r="B8" s="42"/>
      <c r="C8" s="42"/>
      <c r="D8" s="42"/>
      <c r="E8" s="42"/>
      <c r="F8" s="43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4"/>
      <c r="T8" s="44"/>
      <c r="U8" s="44"/>
    </row>
    <row r="9" spans="1:21" x14ac:dyDescent="0.2">
      <c r="A9" s="142" t="s">
        <v>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45" customFormat="1" ht="8.25" x14ac:dyDescent="0.15">
      <c r="A10" s="44"/>
      <c r="B10" s="44"/>
      <c r="C10" s="44"/>
      <c r="D10" s="44"/>
      <c r="E10" s="46"/>
      <c r="F10" s="4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18.75" customHeight="1" x14ac:dyDescent="0.2">
      <c r="A11" s="142" t="s">
        <v>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28.5" customHeight="1" x14ac:dyDescent="0.25">
      <c r="A12" s="288" t="s">
        <v>105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</row>
    <row r="13" spans="1:21" ht="15.75" thickBot="1" x14ac:dyDescent="0.3">
      <c r="A13" s="143" t="s">
        <v>10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s="51" customFormat="1" ht="12.75" customHeight="1" x14ac:dyDescent="0.2">
      <c r="A14" s="264" t="s">
        <v>11</v>
      </c>
      <c r="B14" s="267" t="s">
        <v>12</v>
      </c>
      <c r="C14" s="267" t="s">
        <v>13</v>
      </c>
      <c r="D14" s="270" t="s">
        <v>14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2"/>
      <c r="S14" s="276" t="s">
        <v>15</v>
      </c>
      <c r="T14" s="260" t="s">
        <v>16</v>
      </c>
      <c r="U14" s="93"/>
    </row>
    <row r="15" spans="1:21" s="51" customFormat="1" x14ac:dyDescent="0.2">
      <c r="A15" s="265"/>
      <c r="B15" s="268"/>
      <c r="C15" s="268"/>
      <c r="D15" s="273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5"/>
      <c r="S15" s="277"/>
      <c r="T15" s="261"/>
      <c r="U15" s="93"/>
    </row>
    <row r="16" spans="1:21" s="51" customFormat="1" x14ac:dyDescent="0.2">
      <c r="A16" s="265"/>
      <c r="B16" s="268"/>
      <c r="C16" s="268"/>
      <c r="D16" s="278" t="s">
        <v>17</v>
      </c>
      <c r="E16" s="279"/>
      <c r="F16" s="280"/>
      <c r="G16" s="281" t="s">
        <v>18</v>
      </c>
      <c r="H16" s="282"/>
      <c r="I16" s="283"/>
      <c r="J16" s="281" t="s">
        <v>19</v>
      </c>
      <c r="K16" s="282"/>
      <c r="L16" s="283"/>
      <c r="M16" s="281" t="s">
        <v>20</v>
      </c>
      <c r="N16" s="282"/>
      <c r="O16" s="282"/>
      <c r="P16" s="283"/>
      <c r="Q16" s="281" t="s">
        <v>21</v>
      </c>
      <c r="R16" s="283"/>
      <c r="S16" s="277"/>
      <c r="T16" s="261"/>
      <c r="U16" s="93"/>
    </row>
    <row r="17" spans="1:21" s="51" customFormat="1" x14ac:dyDescent="0.2">
      <c r="A17" s="265"/>
      <c r="B17" s="268"/>
      <c r="C17" s="268"/>
      <c r="D17" s="273"/>
      <c r="E17" s="274"/>
      <c r="F17" s="275"/>
      <c r="G17" s="284"/>
      <c r="H17" s="285"/>
      <c r="I17" s="286"/>
      <c r="J17" s="284"/>
      <c r="K17" s="285"/>
      <c r="L17" s="286"/>
      <c r="M17" s="284"/>
      <c r="N17" s="285"/>
      <c r="O17" s="285"/>
      <c r="P17" s="286"/>
      <c r="Q17" s="284"/>
      <c r="R17" s="286"/>
      <c r="S17" s="277"/>
      <c r="T17" s="261"/>
      <c r="U17" s="93"/>
    </row>
    <row r="18" spans="1:21" s="51" customFormat="1" x14ac:dyDescent="0.2">
      <c r="A18" s="265"/>
      <c r="B18" s="268"/>
      <c r="C18" s="268"/>
      <c r="D18" s="47" t="s">
        <v>22</v>
      </c>
      <c r="E18" s="48" t="s">
        <v>23</v>
      </c>
      <c r="F18" s="48" t="s">
        <v>24</v>
      </c>
      <c r="G18" s="47" t="s">
        <v>22</v>
      </c>
      <c r="H18" s="47" t="s">
        <v>23</v>
      </c>
      <c r="I18" s="47" t="s">
        <v>24</v>
      </c>
      <c r="J18" s="47" t="s">
        <v>22</v>
      </c>
      <c r="K18" s="47" t="s">
        <v>23</v>
      </c>
      <c r="L18" s="47" t="s">
        <v>24</v>
      </c>
      <c r="M18" s="47" t="s">
        <v>22</v>
      </c>
      <c r="N18" s="47" t="s">
        <v>23</v>
      </c>
      <c r="O18" s="47" t="s">
        <v>23</v>
      </c>
      <c r="P18" s="47" t="s">
        <v>24</v>
      </c>
      <c r="Q18" s="47" t="s">
        <v>22</v>
      </c>
      <c r="R18" s="47" t="s">
        <v>24</v>
      </c>
      <c r="S18" s="277"/>
      <c r="T18" s="262"/>
      <c r="U18" s="93"/>
    </row>
    <row r="19" spans="1:21" s="51" customFormat="1" x14ac:dyDescent="0.2">
      <c r="A19" s="266"/>
      <c r="B19" s="269"/>
      <c r="C19" s="269"/>
      <c r="D19" s="47" t="s">
        <v>25</v>
      </c>
      <c r="E19" s="48" t="s">
        <v>26</v>
      </c>
      <c r="F19" s="48" t="s">
        <v>27</v>
      </c>
      <c r="G19" s="47" t="s">
        <v>25</v>
      </c>
      <c r="H19" s="47" t="s">
        <v>26</v>
      </c>
      <c r="I19" s="47" t="s">
        <v>27</v>
      </c>
      <c r="J19" s="47" t="s">
        <v>25</v>
      </c>
      <c r="K19" s="47" t="s">
        <v>26</v>
      </c>
      <c r="L19" s="47" t="s">
        <v>27</v>
      </c>
      <c r="M19" s="47" t="s">
        <v>25</v>
      </c>
      <c r="N19" s="47" t="s">
        <v>26</v>
      </c>
      <c r="O19" s="47" t="s">
        <v>26</v>
      </c>
      <c r="P19" s="47" t="s">
        <v>27</v>
      </c>
      <c r="Q19" s="47" t="s">
        <v>25</v>
      </c>
      <c r="R19" s="47" t="s">
        <v>26</v>
      </c>
      <c r="S19" s="277"/>
      <c r="T19" s="133">
        <v>1</v>
      </c>
      <c r="U19" s="93"/>
    </row>
    <row r="20" spans="1:21" s="51" customFormat="1" ht="13.5" thickBot="1" x14ac:dyDescent="0.25">
      <c r="A20" s="134">
        <v>1</v>
      </c>
      <c r="B20" s="135">
        <v>2</v>
      </c>
      <c r="C20" s="135">
        <v>3</v>
      </c>
      <c r="D20" s="135">
        <v>4</v>
      </c>
      <c r="E20" s="136">
        <v>5</v>
      </c>
      <c r="F20" s="136">
        <v>6</v>
      </c>
      <c r="G20" s="135">
        <v>7</v>
      </c>
      <c r="H20" s="135">
        <v>8</v>
      </c>
      <c r="I20" s="135">
        <v>9</v>
      </c>
      <c r="J20" s="135">
        <v>10</v>
      </c>
      <c r="K20" s="135">
        <v>11</v>
      </c>
      <c r="L20" s="135">
        <v>12</v>
      </c>
      <c r="M20" s="135">
        <v>10</v>
      </c>
      <c r="N20" s="135">
        <v>14</v>
      </c>
      <c r="O20" s="135">
        <v>11</v>
      </c>
      <c r="P20" s="135">
        <v>12</v>
      </c>
      <c r="Q20" s="135">
        <v>13</v>
      </c>
      <c r="R20" s="135">
        <v>14</v>
      </c>
      <c r="S20" s="135">
        <v>16</v>
      </c>
      <c r="T20" s="137">
        <v>17</v>
      </c>
      <c r="U20" s="94"/>
    </row>
    <row r="21" spans="1:21" s="51" customFormat="1" ht="19.5" hidden="1" customHeight="1" x14ac:dyDescent="0.2">
      <c r="A21" s="230" t="s">
        <v>43</v>
      </c>
      <c r="B21" s="238" t="s">
        <v>44</v>
      </c>
      <c r="C21" s="131" t="s">
        <v>34</v>
      </c>
      <c r="D21" s="131"/>
      <c r="E21" s="132"/>
      <c r="F21" s="132"/>
      <c r="G21" s="131"/>
      <c r="H21" s="132"/>
      <c r="I21" s="132"/>
      <c r="J21" s="131"/>
      <c r="K21" s="131"/>
      <c r="L21" s="131"/>
      <c r="M21" s="131">
        <v>13</v>
      </c>
      <c r="N21" s="131"/>
      <c r="O21" s="132">
        <v>40</v>
      </c>
      <c r="P21" s="132">
        <f t="shared" ref="P21:P27" si="0">M21*O21</f>
        <v>520</v>
      </c>
      <c r="Q21" s="131">
        <f>D21+G21+M21</f>
        <v>13</v>
      </c>
      <c r="R21" s="132" t="e">
        <f>#REF!/Q21</f>
        <v>#REF!</v>
      </c>
      <c r="S21" s="160" t="s">
        <v>40</v>
      </c>
      <c r="T21" s="263" t="s">
        <v>49</v>
      </c>
      <c r="U21" s="255" t="s">
        <v>50</v>
      </c>
    </row>
    <row r="22" spans="1:21" s="51" customFormat="1" ht="19.5" hidden="1" customHeight="1" x14ac:dyDescent="0.2">
      <c r="A22" s="230"/>
      <c r="B22" s="238"/>
      <c r="C22" s="49" t="s">
        <v>45</v>
      </c>
      <c r="D22" s="49"/>
      <c r="E22" s="52"/>
      <c r="F22" s="52"/>
      <c r="G22" s="49"/>
      <c r="H22" s="52"/>
      <c r="I22" s="49"/>
      <c r="J22" s="49"/>
      <c r="K22" s="49"/>
      <c r="L22" s="49"/>
      <c r="M22" s="49">
        <v>37</v>
      </c>
      <c r="N22" s="49"/>
      <c r="O22" s="52">
        <v>35</v>
      </c>
      <c r="P22" s="52">
        <f t="shared" si="0"/>
        <v>1295</v>
      </c>
      <c r="Q22" s="49">
        <f>D22+G22+M22</f>
        <v>37</v>
      </c>
      <c r="R22" s="52" t="e">
        <f>#REF!/Q22</f>
        <v>#REF!</v>
      </c>
      <c r="S22" s="256"/>
      <c r="T22" s="250"/>
      <c r="U22" s="255"/>
    </row>
    <row r="23" spans="1:21" s="51" customFormat="1" ht="19.5" hidden="1" customHeight="1" x14ac:dyDescent="0.2">
      <c r="A23" s="230"/>
      <c r="B23" s="239"/>
      <c r="C23" s="49" t="s">
        <v>35</v>
      </c>
      <c r="D23" s="52"/>
      <c r="E23" s="53"/>
      <c r="F23" s="52"/>
      <c r="G23" s="52"/>
      <c r="H23" s="53"/>
      <c r="I23" s="52"/>
      <c r="J23" s="52"/>
      <c r="K23" s="53"/>
      <c r="L23" s="52"/>
      <c r="M23" s="49">
        <v>19</v>
      </c>
      <c r="N23" s="52">
        <v>55</v>
      </c>
      <c r="O23" s="52">
        <v>40</v>
      </c>
      <c r="P23" s="52">
        <f t="shared" si="0"/>
        <v>760</v>
      </c>
      <c r="Q23" s="49">
        <f>SUM(G23,J23,M23,D23)</f>
        <v>19</v>
      </c>
      <c r="R23" s="54" t="e">
        <f>#REF!/Q23</f>
        <v>#REF!</v>
      </c>
      <c r="S23" s="256"/>
      <c r="T23" s="250"/>
      <c r="U23" s="255"/>
    </row>
    <row r="24" spans="1:21" s="51" customFormat="1" ht="19.5" hidden="1" customHeight="1" x14ac:dyDescent="0.2">
      <c r="A24" s="230"/>
      <c r="B24" s="235" t="s">
        <v>44</v>
      </c>
      <c r="C24" s="236"/>
      <c r="D24" s="55"/>
      <c r="E24" s="55"/>
      <c r="F24" s="55"/>
      <c r="G24" s="55"/>
      <c r="H24" s="55"/>
      <c r="I24" s="55"/>
      <c r="J24" s="55"/>
      <c r="K24" s="55"/>
      <c r="L24" s="55"/>
      <c r="M24" s="56">
        <f>SUM(M21:M23)</f>
        <v>69</v>
      </c>
      <c r="N24" s="55"/>
      <c r="O24" s="55"/>
      <c r="P24" s="55">
        <f>SUM(P21:P23)</f>
        <v>2575</v>
      </c>
      <c r="Q24" s="56">
        <f>SUM(Q21:Q23)</f>
        <v>69</v>
      </c>
      <c r="R24" s="55"/>
      <c r="S24" s="256"/>
      <c r="T24" s="250"/>
      <c r="U24" s="255"/>
    </row>
    <row r="25" spans="1:21" s="51" customFormat="1" ht="19.5" hidden="1" customHeight="1" x14ac:dyDescent="0.2">
      <c r="A25" s="230"/>
      <c r="B25" s="237" t="s">
        <v>46</v>
      </c>
      <c r="C25" s="49" t="s">
        <v>34</v>
      </c>
      <c r="D25" s="52"/>
      <c r="E25" s="53"/>
      <c r="F25" s="52"/>
      <c r="G25" s="52"/>
      <c r="H25" s="53"/>
      <c r="I25" s="52"/>
      <c r="J25" s="52"/>
      <c r="K25" s="53"/>
      <c r="L25" s="52"/>
      <c r="M25" s="49">
        <v>10</v>
      </c>
      <c r="N25" s="52">
        <v>55</v>
      </c>
      <c r="O25" s="52">
        <v>40</v>
      </c>
      <c r="P25" s="52">
        <f t="shared" si="0"/>
        <v>400</v>
      </c>
      <c r="Q25" s="49">
        <f>SUM(G25,J25,M25,D25)</f>
        <v>10</v>
      </c>
      <c r="R25" s="54" t="e">
        <f>#REF!/Q25</f>
        <v>#REF!</v>
      </c>
      <c r="S25" s="256"/>
      <c r="T25" s="250"/>
      <c r="U25" s="255"/>
    </row>
    <row r="26" spans="1:21" s="51" customFormat="1" ht="19.5" hidden="1" customHeight="1" x14ac:dyDescent="0.2">
      <c r="A26" s="230"/>
      <c r="B26" s="238"/>
      <c r="C26" s="49" t="s">
        <v>35</v>
      </c>
      <c r="D26" s="52"/>
      <c r="E26" s="53"/>
      <c r="F26" s="52"/>
      <c r="G26" s="52"/>
      <c r="H26" s="53"/>
      <c r="I26" s="52"/>
      <c r="J26" s="52"/>
      <c r="K26" s="53"/>
      <c r="L26" s="52"/>
      <c r="M26" s="49">
        <v>1</v>
      </c>
      <c r="N26" s="52"/>
      <c r="O26" s="52">
        <v>40</v>
      </c>
      <c r="P26" s="52">
        <f t="shared" si="0"/>
        <v>40</v>
      </c>
      <c r="Q26" s="49">
        <f>SUM(G26,J26,M26,D26)</f>
        <v>1</v>
      </c>
      <c r="R26" s="54" t="e">
        <f>#REF!/Q26</f>
        <v>#REF!</v>
      </c>
      <c r="S26" s="256"/>
      <c r="T26" s="250"/>
      <c r="U26" s="255"/>
    </row>
    <row r="27" spans="1:21" s="51" customFormat="1" ht="19.5" hidden="1" customHeight="1" x14ac:dyDescent="0.2">
      <c r="A27" s="230"/>
      <c r="B27" s="239"/>
      <c r="C27" s="49" t="s">
        <v>38</v>
      </c>
      <c r="D27" s="52"/>
      <c r="E27" s="53"/>
      <c r="F27" s="52"/>
      <c r="G27" s="52"/>
      <c r="H27" s="53"/>
      <c r="I27" s="52"/>
      <c r="J27" s="52"/>
      <c r="K27" s="53"/>
      <c r="L27" s="52"/>
      <c r="M27" s="49">
        <v>49</v>
      </c>
      <c r="N27" s="52"/>
      <c r="O27" s="52">
        <v>35</v>
      </c>
      <c r="P27" s="52">
        <f t="shared" si="0"/>
        <v>1715</v>
      </c>
      <c r="Q27" s="49">
        <f>SUM(G27,J27,M27,D27)</f>
        <v>49</v>
      </c>
      <c r="R27" s="54" t="e">
        <f>#REF!/Q27</f>
        <v>#REF!</v>
      </c>
      <c r="S27" s="256"/>
      <c r="T27" s="250"/>
      <c r="U27" s="255"/>
    </row>
    <row r="28" spans="1:21" s="51" customFormat="1" ht="19.5" hidden="1" customHeight="1" x14ac:dyDescent="0.2">
      <c r="A28" s="230"/>
      <c r="B28" s="235" t="s">
        <v>46</v>
      </c>
      <c r="C28" s="236"/>
      <c r="D28" s="57">
        <f>SUM(D21:D27)</f>
        <v>0</v>
      </c>
      <c r="E28" s="55"/>
      <c r="F28" s="55">
        <f>SUM(F21:F27)</f>
        <v>0</v>
      </c>
      <c r="G28" s="57">
        <f>SUM(G21:G27)</f>
        <v>0</v>
      </c>
      <c r="H28" s="55"/>
      <c r="I28" s="55">
        <f>SUM(I21:I27)</f>
        <v>0</v>
      </c>
      <c r="J28" s="55"/>
      <c r="K28" s="55"/>
      <c r="L28" s="56"/>
      <c r="M28" s="56">
        <f>SUM(M25:M27)</f>
        <v>60</v>
      </c>
      <c r="N28" s="55">
        <f>P28/M28</f>
        <v>35.916666666666664</v>
      </c>
      <c r="O28" s="55"/>
      <c r="P28" s="55">
        <f>SUM(P25:P27)</f>
        <v>2155</v>
      </c>
      <c r="Q28" s="56">
        <f>SUM(Q25:Q27)</f>
        <v>60</v>
      </c>
      <c r="R28" s="55"/>
      <c r="S28" s="256"/>
      <c r="T28" s="250"/>
      <c r="U28" s="255"/>
    </row>
    <row r="29" spans="1:21" s="51" customFormat="1" ht="19.5" hidden="1" customHeight="1" x14ac:dyDescent="0.2">
      <c r="A29" s="230"/>
      <c r="B29" s="237" t="s">
        <v>47</v>
      </c>
      <c r="C29" s="49" t="s">
        <v>34</v>
      </c>
      <c r="D29" s="52"/>
      <c r="E29" s="53"/>
      <c r="F29" s="52"/>
      <c r="G29" s="52"/>
      <c r="H29" s="53"/>
      <c r="I29" s="52"/>
      <c r="J29" s="52"/>
      <c r="K29" s="53"/>
      <c r="L29" s="52"/>
      <c r="M29" s="49">
        <v>55</v>
      </c>
      <c r="N29" s="52">
        <v>55</v>
      </c>
      <c r="O29" s="52">
        <v>40</v>
      </c>
      <c r="P29" s="52">
        <f>M29*O29</f>
        <v>2200</v>
      </c>
      <c r="Q29" s="49">
        <f>SUM(G29,J29,M29,D29)</f>
        <v>55</v>
      </c>
      <c r="R29" s="54" t="e">
        <f>#REF!/Q29</f>
        <v>#REF!</v>
      </c>
      <c r="S29" s="256"/>
      <c r="T29" s="250"/>
      <c r="U29" s="255"/>
    </row>
    <row r="30" spans="1:21" s="51" customFormat="1" ht="19.5" hidden="1" customHeight="1" x14ac:dyDescent="0.2">
      <c r="A30" s="230"/>
      <c r="B30" s="238"/>
      <c r="C30" s="49" t="s">
        <v>35</v>
      </c>
      <c r="D30" s="52"/>
      <c r="E30" s="53"/>
      <c r="F30" s="52"/>
      <c r="G30" s="52"/>
      <c r="H30" s="53"/>
      <c r="I30" s="52"/>
      <c r="J30" s="52"/>
      <c r="K30" s="53"/>
      <c r="L30" s="52"/>
      <c r="M30" s="49">
        <v>42</v>
      </c>
      <c r="N30" s="52"/>
      <c r="O30" s="52">
        <v>40</v>
      </c>
      <c r="P30" s="52">
        <f>M30*O30</f>
        <v>1680</v>
      </c>
      <c r="Q30" s="49">
        <f>SUM(G30,J30,M30,D30)</f>
        <v>42</v>
      </c>
      <c r="R30" s="54" t="e">
        <f>#REF!/Q30</f>
        <v>#REF!</v>
      </c>
      <c r="S30" s="256"/>
      <c r="T30" s="250"/>
      <c r="U30" s="255"/>
    </row>
    <row r="31" spans="1:21" s="51" customFormat="1" ht="19.5" hidden="1" customHeight="1" x14ac:dyDescent="0.2">
      <c r="A31" s="230"/>
      <c r="B31" s="239"/>
      <c r="C31" s="49" t="s">
        <v>38</v>
      </c>
      <c r="D31" s="52"/>
      <c r="E31" s="53"/>
      <c r="F31" s="52"/>
      <c r="G31" s="52"/>
      <c r="H31" s="53"/>
      <c r="I31" s="52"/>
      <c r="J31" s="52"/>
      <c r="K31" s="53"/>
      <c r="L31" s="52"/>
      <c r="M31" s="49">
        <v>5</v>
      </c>
      <c r="N31" s="52"/>
      <c r="O31" s="52">
        <v>35</v>
      </c>
      <c r="P31" s="52">
        <f>M31*O31</f>
        <v>175</v>
      </c>
      <c r="Q31" s="49">
        <f>SUM(G31,J31,M31,D31)</f>
        <v>5</v>
      </c>
      <c r="R31" s="54" t="e">
        <f>#REF!/Q31</f>
        <v>#REF!</v>
      </c>
      <c r="S31" s="256"/>
      <c r="T31" s="250"/>
      <c r="U31" s="255"/>
    </row>
    <row r="32" spans="1:21" s="51" customFormat="1" ht="19.5" hidden="1" customHeight="1" x14ac:dyDescent="0.2">
      <c r="A32" s="231"/>
      <c r="B32" s="235" t="s">
        <v>47</v>
      </c>
      <c r="C32" s="236"/>
      <c r="D32" s="57">
        <f>D29</f>
        <v>0</v>
      </c>
      <c r="E32" s="55"/>
      <c r="F32" s="55">
        <f>F29</f>
        <v>0</v>
      </c>
      <c r="G32" s="57">
        <f>G29</f>
        <v>0</v>
      </c>
      <c r="H32" s="55"/>
      <c r="I32" s="55">
        <f>I29</f>
        <v>0</v>
      </c>
      <c r="J32" s="55"/>
      <c r="K32" s="55"/>
      <c r="L32" s="56"/>
      <c r="M32" s="56">
        <f>SUM(M29:M31)</f>
        <v>102</v>
      </c>
      <c r="N32" s="55">
        <f>P32/M32</f>
        <v>39.754901960784316</v>
      </c>
      <c r="O32" s="55"/>
      <c r="P32" s="55">
        <f>SUM(P29:P31)</f>
        <v>4055</v>
      </c>
      <c r="Q32" s="56">
        <f>SUM(Q29:Q31)</f>
        <v>102</v>
      </c>
      <c r="R32" s="55"/>
      <c r="S32" s="256"/>
      <c r="T32" s="250"/>
      <c r="U32" s="255"/>
    </row>
    <row r="33" spans="1:21" s="51" customFormat="1" ht="19.5" hidden="1" customHeight="1" x14ac:dyDescent="0.2">
      <c r="A33" s="241" t="s">
        <v>48</v>
      </c>
      <c r="B33" s="242"/>
      <c r="C33" s="243"/>
      <c r="D33" s="58">
        <f>D28+D32</f>
        <v>0</v>
      </c>
      <c r="E33" s="59"/>
      <c r="F33" s="59">
        <f>F28+F32</f>
        <v>0</v>
      </c>
      <c r="G33" s="58">
        <f>G28+G32</f>
        <v>0</v>
      </c>
      <c r="H33" s="59"/>
      <c r="I33" s="59">
        <f>I28+I32</f>
        <v>0</v>
      </c>
      <c r="J33" s="59"/>
      <c r="K33" s="59"/>
      <c r="L33" s="60"/>
      <c r="M33" s="58">
        <f>M24+M28+M32</f>
        <v>231</v>
      </c>
      <c r="N33" s="59"/>
      <c r="O33" s="59"/>
      <c r="P33" s="59">
        <f>P24+P28+P32</f>
        <v>8785</v>
      </c>
      <c r="Q33" s="58">
        <f>Q24+Q28+Q32</f>
        <v>231</v>
      </c>
      <c r="R33" s="59"/>
      <c r="S33" s="256"/>
      <c r="T33" s="250"/>
      <c r="U33" s="255"/>
    </row>
    <row r="34" spans="1:21" s="51" customFormat="1" ht="19.5" hidden="1" customHeight="1" x14ac:dyDescent="0.2">
      <c r="A34" s="244" t="s">
        <v>51</v>
      </c>
      <c r="B34" s="237" t="s">
        <v>52</v>
      </c>
      <c r="C34" s="49" t="s">
        <v>38</v>
      </c>
      <c r="D34" s="52"/>
      <c r="E34" s="53"/>
      <c r="F34" s="52"/>
      <c r="G34" s="52"/>
      <c r="H34" s="53"/>
      <c r="I34" s="52"/>
      <c r="J34" s="52"/>
      <c r="K34" s="53"/>
      <c r="L34" s="52"/>
      <c r="M34" s="49">
        <v>328</v>
      </c>
      <c r="N34" s="52">
        <v>55</v>
      </c>
      <c r="O34" s="52">
        <v>35</v>
      </c>
      <c r="P34" s="52">
        <f>M34*O34</f>
        <v>11480</v>
      </c>
      <c r="Q34" s="49">
        <f>SUM(G34,J34,M34,D34)</f>
        <v>328</v>
      </c>
      <c r="R34" s="54" t="e">
        <f>#REF!/Q34</f>
        <v>#REF!</v>
      </c>
      <c r="S34" s="256" t="s">
        <v>40</v>
      </c>
      <c r="T34" s="250" t="s">
        <v>55</v>
      </c>
      <c r="U34" s="255" t="s">
        <v>56</v>
      </c>
    </row>
    <row r="35" spans="1:21" s="51" customFormat="1" ht="19.5" hidden="1" customHeight="1" x14ac:dyDescent="0.2">
      <c r="A35" s="245"/>
      <c r="B35" s="238"/>
      <c r="C35" s="49" t="s">
        <v>54</v>
      </c>
      <c r="D35" s="52"/>
      <c r="E35" s="53"/>
      <c r="F35" s="52"/>
      <c r="G35" s="52"/>
      <c r="H35" s="53"/>
      <c r="I35" s="52"/>
      <c r="J35" s="52"/>
      <c r="K35" s="53"/>
      <c r="L35" s="52"/>
      <c r="M35" s="49">
        <v>23</v>
      </c>
      <c r="N35" s="52"/>
      <c r="O35" s="52">
        <v>40</v>
      </c>
      <c r="P35" s="52">
        <f>M35*O35</f>
        <v>920</v>
      </c>
      <c r="Q35" s="49">
        <f>SUM(G35,J35,M35,D35)</f>
        <v>23</v>
      </c>
      <c r="R35" s="54" t="e">
        <f>#REF!/Q35</f>
        <v>#REF!</v>
      </c>
      <c r="S35" s="256"/>
      <c r="T35" s="250"/>
      <c r="U35" s="255"/>
    </row>
    <row r="36" spans="1:21" s="51" customFormat="1" ht="19.5" hidden="1" customHeight="1" x14ac:dyDescent="0.2">
      <c r="A36" s="245"/>
      <c r="B36" s="239"/>
      <c r="C36" s="49" t="s">
        <v>34</v>
      </c>
      <c r="D36" s="52"/>
      <c r="E36" s="53"/>
      <c r="F36" s="52"/>
      <c r="G36" s="52"/>
      <c r="H36" s="53"/>
      <c r="I36" s="52"/>
      <c r="J36" s="52"/>
      <c r="K36" s="53"/>
      <c r="L36" s="52"/>
      <c r="M36" s="49">
        <v>157</v>
      </c>
      <c r="N36" s="52"/>
      <c r="O36" s="52">
        <v>40</v>
      </c>
      <c r="P36" s="52">
        <f>M36*O36</f>
        <v>6280</v>
      </c>
      <c r="Q36" s="49">
        <f>SUM(G36,J36,M36,D36)</f>
        <v>157</v>
      </c>
      <c r="R36" s="54" t="e">
        <f>#REF!/Q36</f>
        <v>#REF!</v>
      </c>
      <c r="S36" s="256"/>
      <c r="T36" s="250"/>
      <c r="U36" s="255"/>
    </row>
    <row r="37" spans="1:21" s="51" customFormat="1" ht="19.5" hidden="1" customHeight="1" x14ac:dyDescent="0.2">
      <c r="A37" s="245"/>
      <c r="B37" s="235" t="s">
        <v>52</v>
      </c>
      <c r="C37" s="236"/>
      <c r="D37" s="57">
        <f>SUM(D30:D36)</f>
        <v>0</v>
      </c>
      <c r="E37" s="55"/>
      <c r="F37" s="55">
        <f>SUM(F30:F36)</f>
        <v>0</v>
      </c>
      <c r="G37" s="57">
        <f>SUM(G30:G36)</f>
        <v>0</v>
      </c>
      <c r="H37" s="55"/>
      <c r="I37" s="55">
        <f>SUM(I30:I36)</f>
        <v>0</v>
      </c>
      <c r="J37" s="55"/>
      <c r="K37" s="55"/>
      <c r="L37" s="56"/>
      <c r="M37" s="56">
        <f>SUM(M34:M36)</f>
        <v>508</v>
      </c>
      <c r="N37" s="55">
        <f>P37/M37</f>
        <v>36.771653543307089</v>
      </c>
      <c r="O37" s="55"/>
      <c r="P37" s="55">
        <f>SUM(P34:P36)</f>
        <v>18680</v>
      </c>
      <c r="Q37" s="56">
        <f>SUM(Q34:Q36)</f>
        <v>508</v>
      </c>
      <c r="R37" s="55"/>
      <c r="S37" s="256"/>
      <c r="T37" s="250"/>
      <c r="U37" s="255"/>
    </row>
    <row r="38" spans="1:21" s="51" customFormat="1" ht="19.5" hidden="1" customHeight="1" x14ac:dyDescent="0.2">
      <c r="A38" s="245"/>
      <c r="B38" s="237" t="s">
        <v>53</v>
      </c>
      <c r="C38" s="49" t="s">
        <v>34</v>
      </c>
      <c r="D38" s="52"/>
      <c r="E38" s="53"/>
      <c r="F38" s="52"/>
      <c r="G38" s="52"/>
      <c r="H38" s="53"/>
      <c r="I38" s="52"/>
      <c r="J38" s="52"/>
      <c r="K38" s="53"/>
      <c r="L38" s="52"/>
      <c r="M38" s="49">
        <v>30</v>
      </c>
      <c r="N38" s="52">
        <v>55</v>
      </c>
      <c r="O38" s="52">
        <v>40</v>
      </c>
      <c r="P38" s="52">
        <f>M38*O38</f>
        <v>1200</v>
      </c>
      <c r="Q38" s="49">
        <f>SUM(G38,J38,M38,D38)</f>
        <v>30</v>
      </c>
      <c r="R38" s="54" t="e">
        <f>#REF!/Q38</f>
        <v>#REF!</v>
      </c>
      <c r="S38" s="256"/>
      <c r="T38" s="250"/>
      <c r="U38" s="255"/>
    </row>
    <row r="39" spans="1:21" s="51" customFormat="1" ht="19.5" hidden="1" customHeight="1" x14ac:dyDescent="0.2">
      <c r="A39" s="245"/>
      <c r="B39" s="238"/>
      <c r="C39" s="49" t="s">
        <v>54</v>
      </c>
      <c r="D39" s="52"/>
      <c r="E39" s="53"/>
      <c r="F39" s="52"/>
      <c r="G39" s="52"/>
      <c r="H39" s="53"/>
      <c r="I39" s="52"/>
      <c r="J39" s="52"/>
      <c r="K39" s="53"/>
      <c r="L39" s="52"/>
      <c r="M39" s="49">
        <v>10</v>
      </c>
      <c r="N39" s="52"/>
      <c r="O39" s="52">
        <v>40</v>
      </c>
      <c r="P39" s="52">
        <f>M39*O39</f>
        <v>400</v>
      </c>
      <c r="Q39" s="49">
        <f>SUM(G39,J39,M39,D39)</f>
        <v>10</v>
      </c>
      <c r="R39" s="54" t="e">
        <f>#REF!/Q39</f>
        <v>#REF!</v>
      </c>
      <c r="S39" s="256"/>
      <c r="T39" s="250"/>
      <c r="U39" s="255"/>
    </row>
    <row r="40" spans="1:21" s="51" customFormat="1" ht="19.5" hidden="1" customHeight="1" x14ac:dyDescent="0.2">
      <c r="A40" s="245"/>
      <c r="B40" s="239"/>
      <c r="C40" s="49" t="s">
        <v>38</v>
      </c>
      <c r="D40" s="52"/>
      <c r="E40" s="53"/>
      <c r="F40" s="52"/>
      <c r="G40" s="52"/>
      <c r="H40" s="53"/>
      <c r="I40" s="52"/>
      <c r="J40" s="52"/>
      <c r="K40" s="53"/>
      <c r="L40" s="52"/>
      <c r="M40" s="49">
        <v>32</v>
      </c>
      <c r="N40" s="52"/>
      <c r="O40" s="52">
        <v>35</v>
      </c>
      <c r="P40" s="52">
        <f>M40*O40</f>
        <v>1120</v>
      </c>
      <c r="Q40" s="49">
        <f>SUM(G40,J40,M40,D40)</f>
        <v>32</v>
      </c>
      <c r="R40" s="54" t="e">
        <f>#REF!/Q40</f>
        <v>#REF!</v>
      </c>
      <c r="S40" s="256"/>
      <c r="T40" s="250"/>
      <c r="U40" s="255"/>
    </row>
    <row r="41" spans="1:21" s="51" customFormat="1" ht="19.5" hidden="1" customHeight="1" x14ac:dyDescent="0.2">
      <c r="A41" s="246"/>
      <c r="B41" s="235" t="s">
        <v>53</v>
      </c>
      <c r="C41" s="236"/>
      <c r="D41" s="57">
        <f>D38</f>
        <v>0</v>
      </c>
      <c r="E41" s="55"/>
      <c r="F41" s="55">
        <f>F38</f>
        <v>0</v>
      </c>
      <c r="G41" s="57">
        <f>G38</f>
        <v>0</v>
      </c>
      <c r="H41" s="55"/>
      <c r="I41" s="55">
        <f>I38</f>
        <v>0</v>
      </c>
      <c r="J41" s="55"/>
      <c r="K41" s="55"/>
      <c r="L41" s="56"/>
      <c r="M41" s="56">
        <f>SUM(M38:M40)</f>
        <v>72</v>
      </c>
      <c r="N41" s="55">
        <f>P41/M41</f>
        <v>37.777777777777779</v>
      </c>
      <c r="O41" s="55"/>
      <c r="P41" s="55">
        <f>SUM(P38:P40)</f>
        <v>2720</v>
      </c>
      <c r="Q41" s="56">
        <f>SUM(Q38:Q40)</f>
        <v>72</v>
      </c>
      <c r="R41" s="55"/>
      <c r="S41" s="256"/>
      <c r="T41" s="250"/>
      <c r="U41" s="255"/>
    </row>
    <row r="42" spans="1:21" s="51" customFormat="1" ht="19.5" hidden="1" customHeight="1" x14ac:dyDescent="0.2">
      <c r="A42" s="241" t="s">
        <v>57</v>
      </c>
      <c r="B42" s="242"/>
      <c r="C42" s="243"/>
      <c r="D42" s="58">
        <f>D37+D41</f>
        <v>0</v>
      </c>
      <c r="E42" s="59"/>
      <c r="F42" s="59">
        <f>F37+F41</f>
        <v>0</v>
      </c>
      <c r="G42" s="58">
        <f>G37+G41</f>
        <v>0</v>
      </c>
      <c r="H42" s="59"/>
      <c r="I42" s="59">
        <f>I37+I41</f>
        <v>0</v>
      </c>
      <c r="J42" s="59"/>
      <c r="K42" s="59"/>
      <c r="L42" s="60"/>
      <c r="M42" s="58">
        <f>M37+M41</f>
        <v>580</v>
      </c>
      <c r="N42" s="59"/>
      <c r="O42" s="59"/>
      <c r="P42" s="59">
        <f>P37+P41</f>
        <v>21400</v>
      </c>
      <c r="Q42" s="58">
        <f>Q37+Q41</f>
        <v>580</v>
      </c>
      <c r="R42" s="59"/>
      <c r="S42" s="256"/>
      <c r="T42" s="250"/>
      <c r="U42" s="255"/>
    </row>
    <row r="43" spans="1:21" s="51" customFormat="1" ht="19.5" hidden="1" customHeight="1" x14ac:dyDescent="0.2">
      <c r="A43" s="240" t="s">
        <v>58</v>
      </c>
      <c r="B43" s="237" t="s">
        <v>59</v>
      </c>
      <c r="C43" s="49" t="s">
        <v>35</v>
      </c>
      <c r="D43" s="49"/>
      <c r="E43" s="52"/>
      <c r="F43" s="52"/>
      <c r="G43" s="49"/>
      <c r="H43" s="52"/>
      <c r="I43" s="52"/>
      <c r="J43" s="49"/>
      <c r="K43" s="49"/>
      <c r="L43" s="49"/>
      <c r="M43" s="49">
        <v>61</v>
      </c>
      <c r="N43" s="49"/>
      <c r="O43" s="52">
        <v>40</v>
      </c>
      <c r="P43" s="52">
        <f>M43*O43</f>
        <v>2440</v>
      </c>
      <c r="Q43" s="49">
        <f>D43+G43+M43</f>
        <v>61</v>
      </c>
      <c r="R43" s="52" t="e">
        <f>#REF!/Q43</f>
        <v>#REF!</v>
      </c>
      <c r="S43" s="256" t="s">
        <v>40</v>
      </c>
      <c r="T43" s="250" t="s">
        <v>63</v>
      </c>
      <c r="U43" s="255" t="s">
        <v>64</v>
      </c>
    </row>
    <row r="44" spans="1:21" s="51" customFormat="1" ht="19.5" hidden="1" customHeight="1" x14ac:dyDescent="0.2">
      <c r="A44" s="230"/>
      <c r="B44" s="238"/>
      <c r="C44" s="49" t="s">
        <v>34</v>
      </c>
      <c r="D44" s="49"/>
      <c r="E44" s="52"/>
      <c r="F44" s="52"/>
      <c r="G44" s="49"/>
      <c r="H44" s="52"/>
      <c r="I44" s="49"/>
      <c r="J44" s="49"/>
      <c r="K44" s="49"/>
      <c r="L44" s="49"/>
      <c r="M44" s="49">
        <v>185</v>
      </c>
      <c r="N44" s="49"/>
      <c r="O44" s="52">
        <v>40</v>
      </c>
      <c r="P44" s="52">
        <f>M44*O44</f>
        <v>7400</v>
      </c>
      <c r="Q44" s="49">
        <f>D44+G44+M44</f>
        <v>185</v>
      </c>
      <c r="R44" s="52" t="e">
        <f>#REF!/Q44</f>
        <v>#REF!</v>
      </c>
      <c r="S44" s="256"/>
      <c r="T44" s="250"/>
      <c r="U44" s="255"/>
    </row>
    <row r="45" spans="1:21" s="51" customFormat="1" ht="19.5" hidden="1" customHeight="1" x14ac:dyDescent="0.2">
      <c r="A45" s="230"/>
      <c r="B45" s="239"/>
      <c r="C45" s="49" t="s">
        <v>38</v>
      </c>
      <c r="D45" s="52"/>
      <c r="E45" s="53"/>
      <c r="F45" s="52"/>
      <c r="G45" s="52"/>
      <c r="H45" s="53"/>
      <c r="I45" s="52"/>
      <c r="J45" s="52"/>
      <c r="K45" s="53"/>
      <c r="L45" s="52"/>
      <c r="M45" s="49">
        <v>12</v>
      </c>
      <c r="N45" s="52">
        <v>55</v>
      </c>
      <c r="O45" s="52">
        <v>35</v>
      </c>
      <c r="P45" s="52">
        <f>M45*O45</f>
        <v>420</v>
      </c>
      <c r="Q45" s="49">
        <f>SUM(G45,J45,M45,D45)</f>
        <v>12</v>
      </c>
      <c r="R45" s="54" t="e">
        <f>#REF!/Q45</f>
        <v>#REF!</v>
      </c>
      <c r="S45" s="256"/>
      <c r="T45" s="250"/>
      <c r="U45" s="255"/>
    </row>
    <row r="46" spans="1:21" s="51" customFormat="1" ht="19.5" hidden="1" customHeight="1" x14ac:dyDescent="0.2">
      <c r="A46" s="230"/>
      <c r="B46" s="235" t="s">
        <v>59</v>
      </c>
      <c r="C46" s="236"/>
      <c r="D46" s="55"/>
      <c r="E46" s="55"/>
      <c r="F46" s="55"/>
      <c r="G46" s="55"/>
      <c r="H46" s="55"/>
      <c r="I46" s="55"/>
      <c r="J46" s="55"/>
      <c r="K46" s="55"/>
      <c r="L46" s="55"/>
      <c r="M46" s="56">
        <f>SUM(M43:M45)</f>
        <v>258</v>
      </c>
      <c r="N46" s="55"/>
      <c r="O46" s="55"/>
      <c r="P46" s="55">
        <f>SUM(P43:P45)</f>
        <v>10260</v>
      </c>
      <c r="Q46" s="56">
        <f>SUM(Q43:Q45)</f>
        <v>258</v>
      </c>
      <c r="R46" s="55"/>
      <c r="S46" s="256"/>
      <c r="T46" s="250"/>
      <c r="U46" s="255"/>
    </row>
    <row r="47" spans="1:21" s="51" customFormat="1" ht="19.5" hidden="1" customHeight="1" x14ac:dyDescent="0.2">
      <c r="A47" s="230"/>
      <c r="B47" s="237" t="s">
        <v>60</v>
      </c>
      <c r="C47" s="49" t="s">
        <v>35</v>
      </c>
      <c r="D47" s="52"/>
      <c r="E47" s="53"/>
      <c r="F47" s="52"/>
      <c r="G47" s="52"/>
      <c r="H47" s="53"/>
      <c r="I47" s="52"/>
      <c r="J47" s="52"/>
      <c r="K47" s="53"/>
      <c r="L47" s="52"/>
      <c r="M47" s="49">
        <v>147</v>
      </c>
      <c r="N47" s="52">
        <v>55</v>
      </c>
      <c r="O47" s="52">
        <v>40</v>
      </c>
      <c r="P47" s="52">
        <f>M47*O47</f>
        <v>5880</v>
      </c>
      <c r="Q47" s="49">
        <f>SUM(G47,J47,M47,D47)</f>
        <v>147</v>
      </c>
      <c r="R47" s="54" t="e">
        <f>#REF!/Q47</f>
        <v>#REF!</v>
      </c>
      <c r="S47" s="256"/>
      <c r="T47" s="250"/>
      <c r="U47" s="255"/>
    </row>
    <row r="48" spans="1:21" s="51" customFormat="1" ht="19.5" hidden="1" customHeight="1" x14ac:dyDescent="0.2">
      <c r="A48" s="230"/>
      <c r="B48" s="239"/>
      <c r="C48" s="49" t="s">
        <v>34</v>
      </c>
      <c r="D48" s="52"/>
      <c r="E48" s="53"/>
      <c r="F48" s="52"/>
      <c r="G48" s="52"/>
      <c r="H48" s="53"/>
      <c r="I48" s="52"/>
      <c r="J48" s="52"/>
      <c r="K48" s="53"/>
      <c r="L48" s="52"/>
      <c r="M48" s="49">
        <v>93</v>
      </c>
      <c r="N48" s="52"/>
      <c r="O48" s="52">
        <v>40</v>
      </c>
      <c r="P48" s="52">
        <f>M48*O48</f>
        <v>3720</v>
      </c>
      <c r="Q48" s="49">
        <f>SUM(G48,J48,M48,D48)</f>
        <v>93</v>
      </c>
      <c r="R48" s="54" t="e">
        <f>#REF!/Q48</f>
        <v>#REF!</v>
      </c>
      <c r="S48" s="256"/>
      <c r="T48" s="250"/>
      <c r="U48" s="255"/>
    </row>
    <row r="49" spans="1:21" s="51" customFormat="1" ht="19.5" hidden="1" customHeight="1" x14ac:dyDescent="0.2">
      <c r="A49" s="230"/>
      <c r="B49" s="235" t="s">
        <v>60</v>
      </c>
      <c r="C49" s="236"/>
      <c r="D49" s="57">
        <f>SUM(D43:D48)</f>
        <v>0</v>
      </c>
      <c r="E49" s="55"/>
      <c r="F49" s="55">
        <f>SUM(F43:F48)</f>
        <v>0</v>
      </c>
      <c r="G49" s="57">
        <f>SUM(G43:G48)</f>
        <v>0</v>
      </c>
      <c r="H49" s="55"/>
      <c r="I49" s="55">
        <f>SUM(I43:I48)</f>
        <v>0</v>
      </c>
      <c r="J49" s="55"/>
      <c r="K49" s="55"/>
      <c r="L49" s="56"/>
      <c r="M49" s="56">
        <f>SUM(M47:M48)</f>
        <v>240</v>
      </c>
      <c r="N49" s="55">
        <f>P49/M49</f>
        <v>40</v>
      </c>
      <c r="O49" s="55"/>
      <c r="P49" s="55">
        <f>SUM(P47:P48)</f>
        <v>9600</v>
      </c>
      <c r="Q49" s="56">
        <f>SUM(Q47:Q48)</f>
        <v>240</v>
      </c>
      <c r="R49" s="55"/>
      <c r="S49" s="256"/>
      <c r="T49" s="250"/>
      <c r="U49" s="255"/>
    </row>
    <row r="50" spans="1:21" s="51" customFormat="1" ht="19.5" hidden="1" customHeight="1" x14ac:dyDescent="0.2">
      <c r="A50" s="230"/>
      <c r="B50" s="237" t="s">
        <v>61</v>
      </c>
      <c r="C50" s="49" t="s">
        <v>34</v>
      </c>
      <c r="D50" s="52"/>
      <c r="E50" s="53"/>
      <c r="F50" s="52"/>
      <c r="G50" s="52"/>
      <c r="H50" s="53"/>
      <c r="I50" s="52"/>
      <c r="J50" s="52"/>
      <c r="K50" s="53"/>
      <c r="L50" s="52"/>
      <c r="M50" s="49">
        <v>176</v>
      </c>
      <c r="N50" s="52">
        <v>55</v>
      </c>
      <c r="O50" s="52">
        <v>40</v>
      </c>
      <c r="P50" s="52">
        <f>M50*O50</f>
        <v>7040</v>
      </c>
      <c r="Q50" s="49">
        <f>SUM(G50,J50,M50,D50)</f>
        <v>176</v>
      </c>
      <c r="R50" s="54" t="e">
        <f>#REF!/Q50</f>
        <v>#REF!</v>
      </c>
      <c r="S50" s="256"/>
      <c r="T50" s="250"/>
      <c r="U50" s="255"/>
    </row>
    <row r="51" spans="1:21" s="51" customFormat="1" ht="19.5" hidden="1" customHeight="1" x14ac:dyDescent="0.2">
      <c r="A51" s="230"/>
      <c r="B51" s="238"/>
      <c r="C51" s="49" t="s">
        <v>35</v>
      </c>
      <c r="D51" s="52"/>
      <c r="E51" s="53"/>
      <c r="F51" s="52"/>
      <c r="G51" s="52"/>
      <c r="H51" s="53"/>
      <c r="I51" s="52"/>
      <c r="J51" s="52"/>
      <c r="K51" s="53"/>
      <c r="L51" s="52"/>
      <c r="M51" s="49">
        <v>28</v>
      </c>
      <c r="N51" s="52"/>
      <c r="O51" s="52">
        <v>40</v>
      </c>
      <c r="P51" s="52">
        <f>M51*O51</f>
        <v>1120</v>
      </c>
      <c r="Q51" s="49">
        <f>SUM(G51,J51,M51,D51)</f>
        <v>28</v>
      </c>
      <c r="R51" s="54" t="e">
        <f>#REF!/Q51</f>
        <v>#REF!</v>
      </c>
      <c r="S51" s="256"/>
      <c r="T51" s="250"/>
      <c r="U51" s="255"/>
    </row>
    <row r="52" spans="1:21" s="51" customFormat="1" ht="19.5" hidden="1" customHeight="1" x14ac:dyDescent="0.2">
      <c r="A52" s="230"/>
      <c r="B52" s="239"/>
      <c r="C52" s="49" t="s">
        <v>38</v>
      </c>
      <c r="D52" s="52"/>
      <c r="E52" s="53"/>
      <c r="F52" s="52"/>
      <c r="G52" s="52"/>
      <c r="H52" s="53"/>
      <c r="I52" s="52"/>
      <c r="J52" s="52"/>
      <c r="K52" s="53"/>
      <c r="L52" s="52"/>
      <c r="M52" s="49">
        <v>10</v>
      </c>
      <c r="N52" s="52"/>
      <c r="O52" s="52">
        <v>35</v>
      </c>
      <c r="P52" s="52">
        <f>M52*O52</f>
        <v>350</v>
      </c>
      <c r="Q52" s="49">
        <f>SUM(G52,J52,M52,D52)</f>
        <v>10</v>
      </c>
      <c r="R52" s="54" t="e">
        <f>#REF!/Q52</f>
        <v>#REF!</v>
      </c>
      <c r="S52" s="256"/>
      <c r="T52" s="250"/>
      <c r="U52" s="255"/>
    </row>
    <row r="53" spans="1:21" s="51" customFormat="1" ht="19.5" hidden="1" customHeight="1" x14ac:dyDescent="0.2">
      <c r="A53" s="231"/>
      <c r="B53" s="235" t="s">
        <v>61</v>
      </c>
      <c r="C53" s="236"/>
      <c r="D53" s="57">
        <f>D50</f>
        <v>0</v>
      </c>
      <c r="E53" s="55"/>
      <c r="F53" s="55">
        <f>F50</f>
        <v>0</v>
      </c>
      <c r="G53" s="57">
        <f>G50</f>
        <v>0</v>
      </c>
      <c r="H53" s="55"/>
      <c r="I53" s="55">
        <f>I50</f>
        <v>0</v>
      </c>
      <c r="J53" s="55"/>
      <c r="K53" s="55"/>
      <c r="L53" s="56"/>
      <c r="M53" s="56">
        <f>SUM(M50:M52)</f>
        <v>214</v>
      </c>
      <c r="N53" s="55">
        <f>P53/M53</f>
        <v>39.766355140186917</v>
      </c>
      <c r="O53" s="55"/>
      <c r="P53" s="55">
        <f>SUM(P50:P52)</f>
        <v>8510</v>
      </c>
      <c r="Q53" s="56">
        <f>SUM(Q50:Q52)</f>
        <v>214</v>
      </c>
      <c r="R53" s="55"/>
      <c r="S53" s="256"/>
      <c r="T53" s="250"/>
      <c r="U53" s="255"/>
    </row>
    <row r="54" spans="1:21" s="51" customFormat="1" ht="19.5" hidden="1" customHeight="1" x14ac:dyDescent="0.2">
      <c r="A54" s="241" t="s">
        <v>62</v>
      </c>
      <c r="B54" s="242"/>
      <c r="C54" s="243"/>
      <c r="D54" s="58">
        <f>D49+D53</f>
        <v>0</v>
      </c>
      <c r="E54" s="59"/>
      <c r="F54" s="59">
        <f>F49+F53</f>
        <v>0</v>
      </c>
      <c r="G54" s="58">
        <f>G49+G53</f>
        <v>0</v>
      </c>
      <c r="H54" s="59"/>
      <c r="I54" s="59">
        <f>I49+I53</f>
        <v>0</v>
      </c>
      <c r="J54" s="59"/>
      <c r="K54" s="59"/>
      <c r="L54" s="60"/>
      <c r="M54" s="58">
        <f>M46+M49+M53</f>
        <v>712</v>
      </c>
      <c r="N54" s="59"/>
      <c r="O54" s="59"/>
      <c r="P54" s="59">
        <f>P46+P49+P53</f>
        <v>28370</v>
      </c>
      <c r="Q54" s="58">
        <f>Q46+Q49+Q53</f>
        <v>712</v>
      </c>
      <c r="R54" s="59"/>
      <c r="S54" s="256"/>
      <c r="T54" s="250"/>
      <c r="U54" s="255"/>
    </row>
    <row r="55" spans="1:21" s="51" customFormat="1" ht="19.5" hidden="1" customHeight="1" x14ac:dyDescent="0.2">
      <c r="A55" s="244" t="s">
        <v>65</v>
      </c>
      <c r="B55" s="237" t="s">
        <v>67</v>
      </c>
      <c r="C55" s="49" t="s">
        <v>34</v>
      </c>
      <c r="D55" s="52"/>
      <c r="E55" s="53"/>
      <c r="F55" s="52"/>
      <c r="G55" s="52"/>
      <c r="H55" s="53"/>
      <c r="I55" s="52"/>
      <c r="J55" s="52"/>
      <c r="K55" s="53"/>
      <c r="L55" s="52"/>
      <c r="M55" s="49">
        <v>97</v>
      </c>
      <c r="N55" s="52">
        <v>55</v>
      </c>
      <c r="O55" s="52">
        <v>40</v>
      </c>
      <c r="P55" s="52">
        <f>M55*O55</f>
        <v>3880</v>
      </c>
      <c r="Q55" s="49">
        <f>SUM(G55,J55,M55,D55)</f>
        <v>97</v>
      </c>
      <c r="R55" s="54" t="e">
        <f>#REF!/Q55</f>
        <v>#REF!</v>
      </c>
      <c r="S55" s="256" t="s">
        <v>40</v>
      </c>
      <c r="T55" s="250" t="s">
        <v>69</v>
      </c>
      <c r="U55" s="255" t="s">
        <v>70</v>
      </c>
    </row>
    <row r="56" spans="1:21" s="51" customFormat="1" ht="19.5" hidden="1" customHeight="1" x14ac:dyDescent="0.2">
      <c r="A56" s="245"/>
      <c r="B56" s="239"/>
      <c r="C56" s="49" t="s">
        <v>35</v>
      </c>
      <c r="D56" s="52"/>
      <c r="E56" s="53"/>
      <c r="F56" s="52"/>
      <c r="G56" s="52"/>
      <c r="H56" s="53"/>
      <c r="I56" s="52"/>
      <c r="J56" s="52"/>
      <c r="K56" s="53"/>
      <c r="L56" s="52"/>
      <c r="M56" s="49">
        <v>21</v>
      </c>
      <c r="N56" s="52"/>
      <c r="O56" s="52">
        <v>40</v>
      </c>
      <c r="P56" s="52">
        <f>M56*O56</f>
        <v>840</v>
      </c>
      <c r="Q56" s="49">
        <f>SUM(G56,J56,M56,D56)</f>
        <v>21</v>
      </c>
      <c r="R56" s="54" t="e">
        <f>#REF!/Q56</f>
        <v>#REF!</v>
      </c>
      <c r="S56" s="256"/>
      <c r="T56" s="250"/>
      <c r="U56" s="255"/>
    </row>
    <row r="57" spans="1:21" s="51" customFormat="1" ht="19.5" hidden="1" customHeight="1" x14ac:dyDescent="0.2">
      <c r="A57" s="245"/>
      <c r="B57" s="235" t="s">
        <v>67</v>
      </c>
      <c r="C57" s="236"/>
      <c r="D57" s="57">
        <f>SUM(D51:D56)</f>
        <v>0</v>
      </c>
      <c r="E57" s="55"/>
      <c r="F57" s="55">
        <f>SUM(F51:F56)</f>
        <v>0</v>
      </c>
      <c r="G57" s="57">
        <f>SUM(G51:G56)</f>
        <v>0</v>
      </c>
      <c r="H57" s="55"/>
      <c r="I57" s="55">
        <f>SUM(I51:I56)</f>
        <v>0</v>
      </c>
      <c r="J57" s="55"/>
      <c r="K57" s="55"/>
      <c r="L57" s="56"/>
      <c r="M57" s="56">
        <f>SUM(M55:M56)</f>
        <v>118</v>
      </c>
      <c r="N57" s="55">
        <f>P57/M57</f>
        <v>40</v>
      </c>
      <c r="O57" s="55"/>
      <c r="P57" s="55">
        <f>SUM(P55:P56)</f>
        <v>4720</v>
      </c>
      <c r="Q57" s="56">
        <f>SUM(Q55:Q56)</f>
        <v>118</v>
      </c>
      <c r="R57" s="55"/>
      <c r="S57" s="256"/>
      <c r="T57" s="250"/>
      <c r="U57" s="255"/>
    </row>
    <row r="58" spans="1:21" s="51" customFormat="1" ht="19.5" hidden="1" customHeight="1" x14ac:dyDescent="0.2">
      <c r="A58" s="245"/>
      <c r="B58" s="237" t="s">
        <v>68</v>
      </c>
      <c r="C58" s="49" t="s">
        <v>34</v>
      </c>
      <c r="D58" s="52"/>
      <c r="E58" s="53"/>
      <c r="F58" s="52"/>
      <c r="G58" s="52"/>
      <c r="H58" s="53"/>
      <c r="I58" s="52"/>
      <c r="J58" s="52"/>
      <c r="K58" s="53"/>
      <c r="L58" s="52"/>
      <c r="M58" s="49">
        <v>277</v>
      </c>
      <c r="N58" s="52">
        <v>55</v>
      </c>
      <c r="O58" s="52">
        <v>40</v>
      </c>
      <c r="P58" s="52">
        <f>M58*O58</f>
        <v>11080</v>
      </c>
      <c r="Q58" s="49">
        <f>SUM(G58,J58,M58,D58)</f>
        <v>277</v>
      </c>
      <c r="R58" s="54" t="e">
        <f>#REF!/Q58</f>
        <v>#REF!</v>
      </c>
      <c r="S58" s="256"/>
      <c r="T58" s="250"/>
      <c r="U58" s="255"/>
    </row>
    <row r="59" spans="1:21" s="51" customFormat="1" ht="19.5" hidden="1" customHeight="1" x14ac:dyDescent="0.2">
      <c r="A59" s="245"/>
      <c r="B59" s="239"/>
      <c r="C59" s="49" t="s">
        <v>35</v>
      </c>
      <c r="D59" s="52"/>
      <c r="E59" s="53"/>
      <c r="F59" s="52"/>
      <c r="G59" s="52"/>
      <c r="H59" s="53"/>
      <c r="I59" s="52"/>
      <c r="J59" s="52"/>
      <c r="K59" s="53"/>
      <c r="L59" s="52"/>
      <c r="M59" s="49">
        <v>38</v>
      </c>
      <c r="N59" s="52"/>
      <c r="O59" s="52">
        <v>40</v>
      </c>
      <c r="P59" s="52">
        <f>M59*O59</f>
        <v>1520</v>
      </c>
      <c r="Q59" s="49">
        <f>SUM(G59,J59,M59,D59)</f>
        <v>38</v>
      </c>
      <c r="R59" s="54" t="e">
        <f>#REF!/Q59</f>
        <v>#REF!</v>
      </c>
      <c r="S59" s="256"/>
      <c r="T59" s="250"/>
      <c r="U59" s="255"/>
    </row>
    <row r="60" spans="1:21" s="51" customFormat="1" ht="19.5" hidden="1" customHeight="1" x14ac:dyDescent="0.2">
      <c r="A60" s="246"/>
      <c r="B60" s="235" t="s">
        <v>68</v>
      </c>
      <c r="C60" s="236"/>
      <c r="D60" s="57">
        <f>D58</f>
        <v>0</v>
      </c>
      <c r="E60" s="55"/>
      <c r="F60" s="55">
        <f>F58</f>
        <v>0</v>
      </c>
      <c r="G60" s="57">
        <f>G58</f>
        <v>0</v>
      </c>
      <c r="H60" s="55"/>
      <c r="I60" s="55">
        <f>I58</f>
        <v>0</v>
      </c>
      <c r="J60" s="55"/>
      <c r="K60" s="55"/>
      <c r="L60" s="56"/>
      <c r="M60" s="56">
        <f>SUM(M58:M59)</f>
        <v>315</v>
      </c>
      <c r="N60" s="55">
        <f>P60/M60</f>
        <v>40</v>
      </c>
      <c r="O60" s="55"/>
      <c r="P60" s="55">
        <f>SUM(P58:P59)</f>
        <v>12600</v>
      </c>
      <c r="Q60" s="56">
        <f>SUM(Q58:Q59)</f>
        <v>315</v>
      </c>
      <c r="R60" s="55"/>
      <c r="S60" s="256"/>
      <c r="T60" s="250"/>
      <c r="U60" s="255"/>
    </row>
    <row r="61" spans="1:21" s="51" customFormat="1" ht="19.5" hidden="1" customHeight="1" x14ac:dyDescent="0.2">
      <c r="A61" s="257" t="s">
        <v>66</v>
      </c>
      <c r="B61" s="258"/>
      <c r="C61" s="259"/>
      <c r="D61" s="109">
        <f>D57+D60</f>
        <v>0</v>
      </c>
      <c r="E61" s="110"/>
      <c r="F61" s="110">
        <f>F57+F60</f>
        <v>0</v>
      </c>
      <c r="G61" s="109">
        <f>G57+G60</f>
        <v>0</v>
      </c>
      <c r="H61" s="110"/>
      <c r="I61" s="110">
        <f>I57+I60</f>
        <v>0</v>
      </c>
      <c r="J61" s="110"/>
      <c r="K61" s="110"/>
      <c r="L61" s="111"/>
      <c r="M61" s="109">
        <f>M57+M60</f>
        <v>433</v>
      </c>
      <c r="N61" s="110"/>
      <c r="O61" s="110"/>
      <c r="P61" s="110">
        <f>P57+P60</f>
        <v>17320</v>
      </c>
      <c r="Q61" s="109">
        <f>Q57+Q60</f>
        <v>433</v>
      </c>
      <c r="R61" s="110"/>
      <c r="S61" s="158"/>
      <c r="T61" s="251"/>
      <c r="U61" s="255"/>
    </row>
    <row r="62" spans="1:21" s="61" customFormat="1" ht="29.25" customHeight="1" x14ac:dyDescent="0.2">
      <c r="A62" s="222">
        <v>1701</v>
      </c>
      <c r="B62" s="247" t="s">
        <v>77</v>
      </c>
      <c r="C62" s="248" t="s">
        <v>78</v>
      </c>
      <c r="D62" s="112" t="s">
        <v>34</v>
      </c>
      <c r="E62" s="113"/>
      <c r="F62" s="113"/>
      <c r="G62" s="113"/>
      <c r="H62" s="112"/>
      <c r="I62" s="112"/>
      <c r="J62" s="112"/>
      <c r="K62" s="112"/>
      <c r="L62" s="112"/>
      <c r="M62" s="112"/>
      <c r="N62" s="114">
        <v>68</v>
      </c>
      <c r="O62" s="112">
        <v>40</v>
      </c>
      <c r="P62" s="112">
        <f>N62*O62</f>
        <v>2720</v>
      </c>
      <c r="Q62" s="114">
        <v>68</v>
      </c>
      <c r="R62" s="113">
        <f>N62*O62</f>
        <v>2720</v>
      </c>
      <c r="S62" s="189" t="s">
        <v>40</v>
      </c>
      <c r="T62" s="192" t="s">
        <v>96</v>
      </c>
      <c r="U62" s="173"/>
    </row>
    <row r="63" spans="1:21" s="50" customFormat="1" ht="24" customHeight="1" x14ac:dyDescent="0.2">
      <c r="A63" s="223"/>
      <c r="B63" s="217"/>
      <c r="C63" s="220"/>
      <c r="D63" s="84" t="s">
        <v>72</v>
      </c>
      <c r="E63" s="63"/>
      <c r="F63" s="63"/>
      <c r="G63" s="63"/>
      <c r="H63" s="64"/>
      <c r="I63" s="64"/>
      <c r="J63" s="64"/>
      <c r="K63" s="64"/>
      <c r="L63" s="64"/>
      <c r="M63" s="64"/>
      <c r="N63" s="66">
        <v>22</v>
      </c>
      <c r="O63" s="64">
        <v>30</v>
      </c>
      <c r="P63" s="64">
        <f>N63*O63</f>
        <v>660</v>
      </c>
      <c r="Q63" s="66">
        <v>22</v>
      </c>
      <c r="R63" s="63">
        <f>N63*O63</f>
        <v>660</v>
      </c>
      <c r="S63" s="190"/>
      <c r="T63" s="193"/>
      <c r="U63" s="173"/>
    </row>
    <row r="64" spans="1:21" s="50" customFormat="1" ht="21" customHeight="1" thickBot="1" x14ac:dyDescent="0.25">
      <c r="A64" s="223"/>
      <c r="B64" s="218"/>
      <c r="C64" s="221"/>
      <c r="D64" s="67" t="s">
        <v>35</v>
      </c>
      <c r="E64" s="86">
        <v>6</v>
      </c>
      <c r="F64" s="86">
        <v>80</v>
      </c>
      <c r="G64" s="86">
        <f>F64*E64</f>
        <v>480</v>
      </c>
      <c r="H64" s="67">
        <v>1</v>
      </c>
      <c r="I64" s="67">
        <v>50</v>
      </c>
      <c r="J64" s="67">
        <f>I64*H64</f>
        <v>50</v>
      </c>
      <c r="K64" s="67"/>
      <c r="L64" s="67"/>
      <c r="M64" s="67"/>
      <c r="N64" s="68">
        <v>270</v>
      </c>
      <c r="O64" s="67">
        <v>40</v>
      </c>
      <c r="P64" s="67">
        <f>N64*O64</f>
        <v>10800</v>
      </c>
      <c r="Q64" s="68">
        <v>270</v>
      </c>
      <c r="R64" s="86">
        <f>N64*O64</f>
        <v>10800</v>
      </c>
      <c r="S64" s="190"/>
      <c r="T64" s="193"/>
      <c r="U64" s="173"/>
    </row>
    <row r="65" spans="1:21" s="50" customFormat="1" ht="21" customHeight="1" thickBot="1" x14ac:dyDescent="0.25">
      <c r="A65" s="223"/>
      <c r="B65" s="209" t="s">
        <v>71</v>
      </c>
      <c r="C65" s="209"/>
      <c r="D65" s="210"/>
      <c r="E65" s="106">
        <f>SUM(E62:E64)</f>
        <v>6</v>
      </c>
      <c r="F65" s="106"/>
      <c r="G65" s="106">
        <f>SUM(G62:G64)</f>
        <v>480</v>
      </c>
      <c r="H65" s="107">
        <f>SUM(H62:H64)</f>
        <v>1</v>
      </c>
      <c r="I65" s="106"/>
      <c r="J65" s="106">
        <f>SUM(J62:J64)</f>
        <v>50</v>
      </c>
      <c r="K65" s="106"/>
      <c r="L65" s="106"/>
      <c r="M65" s="106"/>
      <c r="N65" s="70">
        <f>SUM(N62:N64)</f>
        <v>360</v>
      </c>
      <c r="O65" s="70"/>
      <c r="P65" s="70">
        <f>SUM(P62:P64)</f>
        <v>14180</v>
      </c>
      <c r="Q65" s="70">
        <f>SUM(Q62:Q64)</f>
        <v>360</v>
      </c>
      <c r="R65" s="102">
        <f>SUM(R62:R64)+(G65+J65)</f>
        <v>14710</v>
      </c>
      <c r="S65" s="190"/>
      <c r="T65" s="193"/>
      <c r="U65" s="173"/>
    </row>
    <row r="66" spans="1:21" s="50" customFormat="1" ht="21" customHeight="1" x14ac:dyDescent="0.2">
      <c r="A66" s="223"/>
      <c r="B66" s="200" t="s">
        <v>79</v>
      </c>
      <c r="C66" s="203" t="s">
        <v>80</v>
      </c>
      <c r="D66" s="62" t="s">
        <v>34</v>
      </c>
      <c r="E66" s="105"/>
      <c r="F66" s="105"/>
      <c r="G66" s="105"/>
      <c r="H66" s="105"/>
      <c r="I66" s="105"/>
      <c r="J66" s="105"/>
      <c r="K66" s="105"/>
      <c r="L66" s="105"/>
      <c r="M66" s="105"/>
      <c r="N66" s="62">
        <v>133</v>
      </c>
      <c r="O66" s="62">
        <v>40</v>
      </c>
      <c r="P66" s="62">
        <f>N66*O66</f>
        <v>5320</v>
      </c>
      <c r="Q66" s="62">
        <v>133</v>
      </c>
      <c r="R66" s="85">
        <f>N66*O66</f>
        <v>5320</v>
      </c>
      <c r="S66" s="190"/>
      <c r="T66" s="193"/>
      <c r="U66" s="173"/>
    </row>
    <row r="67" spans="1:21" s="50" customFormat="1" ht="24" customHeight="1" thickBot="1" x14ac:dyDescent="0.25">
      <c r="A67" s="224"/>
      <c r="B67" s="201"/>
      <c r="C67" s="204"/>
      <c r="D67" s="67" t="s">
        <v>73</v>
      </c>
      <c r="E67" s="72"/>
      <c r="F67" s="72"/>
      <c r="G67" s="72"/>
      <c r="H67" s="73"/>
      <c r="I67" s="73"/>
      <c r="J67" s="73"/>
      <c r="K67" s="73"/>
      <c r="L67" s="73"/>
      <c r="M67" s="73"/>
      <c r="N67" s="74">
        <v>168</v>
      </c>
      <c r="O67" s="73">
        <v>40</v>
      </c>
      <c r="P67" s="73">
        <f>N67*O67</f>
        <v>6720</v>
      </c>
      <c r="Q67" s="74">
        <v>168</v>
      </c>
      <c r="R67" s="86">
        <f>N67*O67</f>
        <v>6720</v>
      </c>
      <c r="S67" s="190"/>
      <c r="T67" s="193"/>
      <c r="U67" s="173"/>
    </row>
    <row r="68" spans="1:21" s="50" customFormat="1" ht="21" customHeight="1" thickBot="1" x14ac:dyDescent="0.25">
      <c r="A68" s="224"/>
      <c r="B68" s="232" t="s">
        <v>71</v>
      </c>
      <c r="C68" s="184"/>
      <c r="D68" s="185"/>
      <c r="E68" s="107"/>
      <c r="F68" s="106"/>
      <c r="G68" s="106"/>
      <c r="H68" s="106"/>
      <c r="I68" s="106"/>
      <c r="J68" s="106"/>
      <c r="K68" s="106"/>
      <c r="L68" s="106"/>
      <c r="M68" s="108"/>
      <c r="N68" s="99">
        <f>SUM(N66:N67)</f>
        <v>301</v>
      </c>
      <c r="O68" s="100"/>
      <c r="P68" s="100">
        <f>SUM(P66:P67)</f>
        <v>12040</v>
      </c>
      <c r="Q68" s="100">
        <f>SUM(Q66:Q67)</f>
        <v>301</v>
      </c>
      <c r="R68" s="87">
        <f>SUM(R66:R67)+G68+J68+M68</f>
        <v>12040</v>
      </c>
      <c r="S68" s="190"/>
      <c r="T68" s="193"/>
      <c r="U68" s="173"/>
    </row>
    <row r="69" spans="1:21" s="50" customFormat="1" ht="21" customHeight="1" x14ac:dyDescent="0.2">
      <c r="A69" s="225"/>
      <c r="B69" s="206" t="s">
        <v>81</v>
      </c>
      <c r="C69" s="233" t="s">
        <v>80</v>
      </c>
      <c r="D69" s="73" t="s">
        <v>35</v>
      </c>
      <c r="E69" s="85"/>
      <c r="F69" s="85"/>
      <c r="G69" s="85"/>
      <c r="H69" s="62"/>
      <c r="I69" s="62"/>
      <c r="J69" s="62"/>
      <c r="K69" s="62"/>
      <c r="L69" s="62"/>
      <c r="M69" s="62"/>
      <c r="N69" s="65">
        <v>135</v>
      </c>
      <c r="O69" s="62">
        <v>40</v>
      </c>
      <c r="P69" s="62">
        <f>N69*O69</f>
        <v>5400</v>
      </c>
      <c r="Q69" s="65">
        <v>135</v>
      </c>
      <c r="R69" s="85">
        <f>N69*O69</f>
        <v>5400</v>
      </c>
      <c r="S69" s="190"/>
      <c r="T69" s="193"/>
      <c r="U69" s="173"/>
    </row>
    <row r="70" spans="1:21" s="50" customFormat="1" ht="31.5" customHeight="1" x14ac:dyDescent="0.2">
      <c r="A70" s="225"/>
      <c r="B70" s="206"/>
      <c r="C70" s="234"/>
      <c r="D70" s="75" t="s">
        <v>72</v>
      </c>
      <c r="E70" s="63"/>
      <c r="F70" s="63"/>
      <c r="G70" s="63"/>
      <c r="H70" s="64"/>
      <c r="I70" s="64"/>
      <c r="J70" s="64"/>
      <c r="K70" s="64"/>
      <c r="L70" s="64"/>
      <c r="M70" s="64"/>
      <c r="N70" s="68">
        <v>22</v>
      </c>
      <c r="O70" s="64">
        <v>30</v>
      </c>
      <c r="P70" s="64">
        <f>O70*N70</f>
        <v>660</v>
      </c>
      <c r="Q70" s="68">
        <v>22</v>
      </c>
      <c r="R70" s="63">
        <f>N70*O70</f>
        <v>660</v>
      </c>
      <c r="S70" s="190"/>
      <c r="T70" s="193"/>
      <c r="U70" s="173"/>
    </row>
    <row r="71" spans="1:21" s="50" customFormat="1" ht="21.75" customHeight="1" thickBot="1" x14ac:dyDescent="0.25">
      <c r="A71" s="225"/>
      <c r="B71" s="206"/>
      <c r="C71" s="234"/>
      <c r="D71" s="67" t="s">
        <v>34</v>
      </c>
      <c r="E71" s="86"/>
      <c r="F71" s="86"/>
      <c r="G71" s="86"/>
      <c r="H71" s="67"/>
      <c r="I71" s="67"/>
      <c r="J71" s="67"/>
      <c r="K71" s="67"/>
      <c r="L71" s="67"/>
      <c r="M71" s="67"/>
      <c r="N71" s="68">
        <v>122</v>
      </c>
      <c r="O71" s="67">
        <v>40</v>
      </c>
      <c r="P71" s="67">
        <f>N71*O71</f>
        <v>4880</v>
      </c>
      <c r="Q71" s="68">
        <v>122</v>
      </c>
      <c r="R71" s="86">
        <f>N71*O71</f>
        <v>4880</v>
      </c>
      <c r="S71" s="190"/>
      <c r="T71" s="193"/>
      <c r="U71" s="173"/>
    </row>
    <row r="72" spans="1:21" s="50" customFormat="1" ht="21.75" customHeight="1" thickBot="1" x14ac:dyDescent="0.25">
      <c r="A72" s="225"/>
      <c r="B72" s="209" t="s">
        <v>71</v>
      </c>
      <c r="C72" s="209"/>
      <c r="D72" s="210"/>
      <c r="E72" s="106"/>
      <c r="F72" s="106"/>
      <c r="G72" s="106"/>
      <c r="H72" s="107"/>
      <c r="I72" s="106"/>
      <c r="J72" s="106"/>
      <c r="K72" s="106"/>
      <c r="L72" s="106"/>
      <c r="M72" s="108"/>
      <c r="N72" s="70">
        <f>SUM(N69:N71)</f>
        <v>279</v>
      </c>
      <c r="O72" s="70"/>
      <c r="P72" s="70">
        <f>SUM(P69:P71)</f>
        <v>10940</v>
      </c>
      <c r="Q72" s="104">
        <f>SUM(Q69:Q71)</f>
        <v>279</v>
      </c>
      <c r="R72" s="102">
        <f>SUM(R69:R71)</f>
        <v>10940</v>
      </c>
      <c r="S72" s="190"/>
      <c r="T72" s="193"/>
      <c r="U72" s="173"/>
    </row>
    <row r="73" spans="1:21" s="50" customFormat="1" ht="21" customHeight="1" thickBot="1" x14ac:dyDescent="0.25">
      <c r="A73" s="226"/>
      <c r="B73" s="186" t="s">
        <v>74</v>
      </c>
      <c r="C73" s="187"/>
      <c r="D73" s="188"/>
      <c r="E73" s="115">
        <f>+E65+E68+E72</f>
        <v>6</v>
      </c>
      <c r="F73" s="115"/>
      <c r="G73" s="115">
        <f>G65+G68+G72</f>
        <v>480</v>
      </c>
      <c r="H73" s="115">
        <f>+H65+H68+H72</f>
        <v>1</v>
      </c>
      <c r="I73" s="115"/>
      <c r="J73" s="115">
        <f>J65+J68+J72</f>
        <v>50</v>
      </c>
      <c r="K73" s="115"/>
      <c r="L73" s="115"/>
      <c r="M73" s="115"/>
      <c r="N73" s="115">
        <f>SUM(N65+N68+N72)</f>
        <v>940</v>
      </c>
      <c r="O73" s="115"/>
      <c r="P73" s="115">
        <f>SUM(P65+P68+P72)</f>
        <v>37160</v>
      </c>
      <c r="Q73" s="115">
        <f>SUM(Q65+Q68+Q72)+H73+E73</f>
        <v>947</v>
      </c>
      <c r="R73" s="116">
        <f>SUM(R65+R68+R72)</f>
        <v>37690</v>
      </c>
      <c r="S73" s="191"/>
      <c r="T73" s="194"/>
      <c r="U73" s="173"/>
    </row>
    <row r="74" spans="1:21" s="50" customFormat="1" ht="21.75" customHeight="1" x14ac:dyDescent="0.2">
      <c r="A74" s="196">
        <v>1702</v>
      </c>
      <c r="B74" s="247" t="s">
        <v>82</v>
      </c>
      <c r="C74" s="248" t="s">
        <v>83</v>
      </c>
      <c r="D74" s="112" t="s">
        <v>35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>
        <v>33</v>
      </c>
      <c r="O74" s="112">
        <v>40</v>
      </c>
      <c r="P74" s="112">
        <f>N74*O74</f>
        <v>1320</v>
      </c>
      <c r="Q74" s="112">
        <v>33</v>
      </c>
      <c r="R74" s="113">
        <f>N74*O74</f>
        <v>1320</v>
      </c>
      <c r="S74" s="174" t="s">
        <v>40</v>
      </c>
      <c r="T74" s="177" t="s">
        <v>96</v>
      </c>
      <c r="U74" s="165"/>
    </row>
    <row r="75" spans="1:21" s="50" customFormat="1" ht="21.75" customHeight="1" x14ac:dyDescent="0.2">
      <c r="A75" s="197"/>
      <c r="B75" s="217"/>
      <c r="C75" s="220"/>
      <c r="D75" s="64" t="s">
        <v>34</v>
      </c>
      <c r="E75" s="64"/>
      <c r="F75" s="64"/>
      <c r="G75" s="64"/>
      <c r="H75" s="64"/>
      <c r="I75" s="64"/>
      <c r="J75" s="64"/>
      <c r="K75" s="64"/>
      <c r="L75" s="64"/>
      <c r="M75" s="64"/>
      <c r="N75" s="64">
        <v>58</v>
      </c>
      <c r="O75" s="64">
        <v>40</v>
      </c>
      <c r="P75" s="64">
        <f>N75*O75</f>
        <v>2320</v>
      </c>
      <c r="Q75" s="64">
        <v>58</v>
      </c>
      <c r="R75" s="63">
        <f>N75*O75</f>
        <v>2320</v>
      </c>
      <c r="S75" s="175"/>
      <c r="T75" s="178"/>
      <c r="U75" s="165"/>
    </row>
    <row r="76" spans="1:21" s="50" customFormat="1" ht="21.75" customHeight="1" x14ac:dyDescent="0.2">
      <c r="A76" s="197"/>
      <c r="B76" s="217"/>
      <c r="C76" s="220"/>
      <c r="D76" s="64" t="s">
        <v>38</v>
      </c>
      <c r="E76" s="64"/>
      <c r="F76" s="64"/>
      <c r="G76" s="64"/>
      <c r="H76" s="64"/>
      <c r="I76" s="64"/>
      <c r="J76" s="64"/>
      <c r="K76" s="64"/>
      <c r="L76" s="64"/>
      <c r="M76" s="64"/>
      <c r="N76" s="64">
        <v>17</v>
      </c>
      <c r="O76" s="64">
        <v>36</v>
      </c>
      <c r="P76" s="64">
        <f>O76*N76</f>
        <v>612</v>
      </c>
      <c r="Q76" s="64">
        <v>17</v>
      </c>
      <c r="R76" s="63">
        <f>N76*O76</f>
        <v>612</v>
      </c>
      <c r="S76" s="175"/>
      <c r="T76" s="178"/>
      <c r="U76" s="165"/>
    </row>
    <row r="77" spans="1:21" s="50" customFormat="1" ht="21.75" customHeight="1" thickBot="1" x14ac:dyDescent="0.25">
      <c r="A77" s="197"/>
      <c r="B77" s="218"/>
      <c r="C77" s="221"/>
      <c r="D77" s="75" t="s">
        <v>84</v>
      </c>
      <c r="E77" s="67"/>
      <c r="F77" s="67"/>
      <c r="G77" s="67"/>
      <c r="H77" s="67"/>
      <c r="I77" s="67"/>
      <c r="J77" s="67"/>
      <c r="K77" s="67"/>
      <c r="L77" s="67"/>
      <c r="M77" s="67"/>
      <c r="N77" s="67">
        <v>12</v>
      </c>
      <c r="O77" s="67">
        <v>30</v>
      </c>
      <c r="P77" s="67">
        <f>N77*O77</f>
        <v>360</v>
      </c>
      <c r="Q77" s="67">
        <v>12</v>
      </c>
      <c r="R77" s="86">
        <f>N77*O77</f>
        <v>360</v>
      </c>
      <c r="S77" s="175"/>
      <c r="T77" s="178"/>
      <c r="U77" s="165"/>
    </row>
    <row r="78" spans="1:21" s="50" customFormat="1" ht="21.75" customHeight="1" thickBot="1" x14ac:dyDescent="0.25">
      <c r="A78" s="197"/>
      <c r="B78" s="208" t="s">
        <v>71</v>
      </c>
      <c r="C78" s="209"/>
      <c r="D78" s="210"/>
      <c r="E78" s="106"/>
      <c r="F78" s="106"/>
      <c r="G78" s="106"/>
      <c r="H78" s="107"/>
      <c r="I78" s="106"/>
      <c r="J78" s="106"/>
      <c r="K78" s="106"/>
      <c r="L78" s="106"/>
      <c r="M78" s="106"/>
      <c r="N78" s="70">
        <f>SUM(N74:N77)</f>
        <v>120</v>
      </c>
      <c r="O78" s="70"/>
      <c r="P78" s="70">
        <f>SUM(P74:P77)</f>
        <v>4612</v>
      </c>
      <c r="Q78" s="70">
        <f>SUM(Q74:Q77)</f>
        <v>120</v>
      </c>
      <c r="R78" s="70">
        <f>SUM(R74:R77)+(G78+J78)</f>
        <v>4612</v>
      </c>
      <c r="S78" s="175"/>
      <c r="T78" s="178"/>
      <c r="U78" s="165"/>
    </row>
    <row r="79" spans="1:21" s="50" customFormat="1" ht="21.75" customHeight="1" x14ac:dyDescent="0.2">
      <c r="A79" s="197"/>
      <c r="B79" s="200" t="s">
        <v>85</v>
      </c>
      <c r="C79" s="203" t="s">
        <v>80</v>
      </c>
      <c r="D79" s="62" t="s">
        <v>34</v>
      </c>
      <c r="E79" s="105"/>
      <c r="F79" s="105"/>
      <c r="G79" s="105"/>
      <c r="H79" s="105"/>
      <c r="I79" s="105"/>
      <c r="J79" s="105"/>
      <c r="K79" s="105"/>
      <c r="L79" s="105"/>
      <c r="M79" s="105"/>
      <c r="N79" s="62">
        <v>87</v>
      </c>
      <c r="O79" s="62">
        <v>40</v>
      </c>
      <c r="P79" s="62">
        <f>N79*O79</f>
        <v>3480</v>
      </c>
      <c r="Q79" s="62">
        <v>87</v>
      </c>
      <c r="R79" s="85">
        <f>N79*O79</f>
        <v>3480</v>
      </c>
      <c r="S79" s="175"/>
      <c r="T79" s="178"/>
      <c r="U79" s="165"/>
    </row>
    <row r="80" spans="1:21" s="50" customFormat="1" ht="21.75" customHeight="1" x14ac:dyDescent="0.2">
      <c r="A80" s="197"/>
      <c r="B80" s="200"/>
      <c r="C80" s="203"/>
      <c r="D80" s="73" t="s">
        <v>35</v>
      </c>
      <c r="E80" s="71"/>
      <c r="F80" s="71"/>
      <c r="G80" s="71"/>
      <c r="H80" s="71"/>
      <c r="I80" s="71"/>
      <c r="J80" s="71"/>
      <c r="K80" s="71"/>
      <c r="L80" s="71"/>
      <c r="M80" s="71"/>
      <c r="N80" s="64">
        <v>56</v>
      </c>
      <c r="O80" s="64">
        <v>40</v>
      </c>
      <c r="P80" s="64">
        <f>O80*N80</f>
        <v>2240</v>
      </c>
      <c r="Q80" s="64">
        <v>56</v>
      </c>
      <c r="R80" s="63">
        <f>N80*O80</f>
        <v>2240</v>
      </c>
      <c r="S80" s="175"/>
      <c r="T80" s="178"/>
      <c r="U80" s="165"/>
    </row>
    <row r="81" spans="1:21" s="50" customFormat="1" ht="21.75" customHeight="1" thickBot="1" x14ac:dyDescent="0.25">
      <c r="A81" s="197"/>
      <c r="B81" s="201"/>
      <c r="C81" s="204"/>
      <c r="D81" s="75" t="s">
        <v>84</v>
      </c>
      <c r="E81" s="67"/>
      <c r="F81" s="67"/>
      <c r="G81" s="67"/>
      <c r="H81" s="67"/>
      <c r="I81" s="67"/>
      <c r="J81" s="67"/>
      <c r="K81" s="67"/>
      <c r="L81" s="67"/>
      <c r="M81" s="67"/>
      <c r="N81" s="67">
        <v>13</v>
      </c>
      <c r="O81" s="67">
        <v>30</v>
      </c>
      <c r="P81" s="67">
        <f>N81*O81</f>
        <v>390</v>
      </c>
      <c r="Q81" s="67">
        <v>13</v>
      </c>
      <c r="R81" s="86">
        <f>N81*O81</f>
        <v>390</v>
      </c>
      <c r="S81" s="175"/>
      <c r="T81" s="178"/>
      <c r="U81" s="165"/>
    </row>
    <row r="82" spans="1:21" s="50" customFormat="1" ht="26.25" customHeight="1" thickBot="1" x14ac:dyDescent="0.25">
      <c r="A82" s="197"/>
      <c r="B82" s="183" t="s">
        <v>71</v>
      </c>
      <c r="C82" s="184"/>
      <c r="D82" s="185"/>
      <c r="E82" s="107"/>
      <c r="F82" s="106"/>
      <c r="G82" s="106"/>
      <c r="H82" s="106"/>
      <c r="I82" s="106"/>
      <c r="J82" s="106"/>
      <c r="K82" s="106"/>
      <c r="L82" s="106"/>
      <c r="M82" s="108"/>
      <c r="N82" s="99">
        <f>SUM(N79:N81)</f>
        <v>156</v>
      </c>
      <c r="O82" s="100"/>
      <c r="P82" s="100">
        <f>SUM(P79:P81)</f>
        <v>6110</v>
      </c>
      <c r="Q82" s="100">
        <f>SUM(Q79:Q81)</f>
        <v>156</v>
      </c>
      <c r="R82" s="101">
        <f>SUM(R79:R81)+G82+J82+M82</f>
        <v>6110</v>
      </c>
      <c r="S82" s="175"/>
      <c r="T82" s="178"/>
      <c r="U82" s="165"/>
    </row>
    <row r="83" spans="1:21" s="50" customFormat="1" ht="21.75" customHeight="1" x14ac:dyDescent="0.2">
      <c r="A83" s="197"/>
      <c r="B83" s="206" t="s">
        <v>86</v>
      </c>
      <c r="C83" s="249" t="s">
        <v>80</v>
      </c>
      <c r="D83" s="73" t="s">
        <v>34</v>
      </c>
      <c r="E83" s="85"/>
      <c r="F83" s="85"/>
      <c r="G83" s="85"/>
      <c r="H83" s="62"/>
      <c r="I83" s="62"/>
      <c r="J83" s="62"/>
      <c r="K83" s="62"/>
      <c r="L83" s="62"/>
      <c r="M83" s="62"/>
      <c r="N83" s="65">
        <v>81</v>
      </c>
      <c r="O83" s="62">
        <v>40</v>
      </c>
      <c r="P83" s="62">
        <f>N83*O83</f>
        <v>3240</v>
      </c>
      <c r="Q83" s="65">
        <v>81</v>
      </c>
      <c r="R83" s="85">
        <f>N83*O83</f>
        <v>3240</v>
      </c>
      <c r="S83" s="175"/>
      <c r="T83" s="178"/>
      <c r="U83" s="165"/>
    </row>
    <row r="84" spans="1:21" s="50" customFormat="1" ht="21.75" customHeight="1" x14ac:dyDescent="0.2">
      <c r="A84" s="197"/>
      <c r="B84" s="206"/>
      <c r="C84" s="211"/>
      <c r="D84" s="67" t="s">
        <v>35</v>
      </c>
      <c r="E84" s="63"/>
      <c r="F84" s="63"/>
      <c r="G84" s="63"/>
      <c r="H84" s="64"/>
      <c r="I84" s="64"/>
      <c r="J84" s="64"/>
      <c r="K84" s="64"/>
      <c r="L84" s="64"/>
      <c r="M84" s="64"/>
      <c r="N84" s="68">
        <v>52</v>
      </c>
      <c r="O84" s="64">
        <v>40</v>
      </c>
      <c r="P84" s="64">
        <f>N84*O84</f>
        <v>2080</v>
      </c>
      <c r="Q84" s="68">
        <v>52</v>
      </c>
      <c r="R84" s="86">
        <f>N84*O84</f>
        <v>2080</v>
      </c>
      <c r="S84" s="175"/>
      <c r="T84" s="178"/>
      <c r="U84" s="165"/>
    </row>
    <row r="85" spans="1:21" s="50" customFormat="1" ht="21.75" customHeight="1" x14ac:dyDescent="0.2">
      <c r="A85" s="197"/>
      <c r="B85" s="206"/>
      <c r="C85" s="211"/>
      <c r="D85" s="67" t="s">
        <v>75</v>
      </c>
      <c r="E85" s="63"/>
      <c r="F85" s="63"/>
      <c r="G85" s="63"/>
      <c r="H85" s="64"/>
      <c r="I85" s="64"/>
      <c r="J85" s="64"/>
      <c r="K85" s="64"/>
      <c r="L85" s="64"/>
      <c r="M85" s="64"/>
      <c r="N85" s="68">
        <v>43</v>
      </c>
      <c r="O85" s="64">
        <v>40</v>
      </c>
      <c r="P85" s="64">
        <f>N85*O85</f>
        <v>1720</v>
      </c>
      <c r="Q85" s="68">
        <v>43</v>
      </c>
      <c r="R85" s="86">
        <f>N85*O85</f>
        <v>1720</v>
      </c>
      <c r="S85" s="175"/>
      <c r="T85" s="178"/>
      <c r="U85" s="165"/>
    </row>
    <row r="86" spans="1:21" s="50" customFormat="1" ht="21.75" customHeight="1" thickBot="1" x14ac:dyDescent="0.25">
      <c r="A86" s="197"/>
      <c r="B86" s="206"/>
      <c r="C86" s="211"/>
      <c r="D86" s="67" t="s">
        <v>73</v>
      </c>
      <c r="E86" s="86"/>
      <c r="F86" s="86"/>
      <c r="G86" s="86"/>
      <c r="H86" s="67"/>
      <c r="I86" s="67"/>
      <c r="J86" s="67"/>
      <c r="K86" s="67"/>
      <c r="L86" s="67"/>
      <c r="M86" s="67"/>
      <c r="N86" s="68">
        <v>118</v>
      </c>
      <c r="O86" s="67">
        <v>40</v>
      </c>
      <c r="P86" s="67">
        <f>N86*O86</f>
        <v>4720</v>
      </c>
      <c r="Q86" s="68">
        <v>118</v>
      </c>
      <c r="R86" s="86">
        <f>N86*O86</f>
        <v>4720</v>
      </c>
      <c r="S86" s="175"/>
      <c r="T86" s="178"/>
      <c r="U86" s="165"/>
    </row>
    <row r="87" spans="1:21" s="50" customFormat="1" ht="21.75" customHeight="1" thickBot="1" x14ac:dyDescent="0.25">
      <c r="A87" s="197"/>
      <c r="B87" s="208" t="s">
        <v>71</v>
      </c>
      <c r="C87" s="209"/>
      <c r="D87" s="210"/>
      <c r="E87" s="106"/>
      <c r="F87" s="106"/>
      <c r="G87" s="106"/>
      <c r="H87" s="107"/>
      <c r="I87" s="106"/>
      <c r="J87" s="106"/>
      <c r="K87" s="106"/>
      <c r="L87" s="106"/>
      <c r="M87" s="108"/>
      <c r="N87" s="70">
        <f>SUM(N83:N86)</f>
        <v>294</v>
      </c>
      <c r="O87" s="70"/>
      <c r="P87" s="70">
        <f>SUM(P83:P86)</f>
        <v>11760</v>
      </c>
      <c r="Q87" s="104">
        <f>SUM(Q83:Q86)</f>
        <v>294</v>
      </c>
      <c r="R87" s="70">
        <f>SUM(R83:R86)</f>
        <v>11760</v>
      </c>
      <c r="S87" s="175"/>
      <c r="T87" s="178"/>
      <c r="U87" s="165"/>
    </row>
    <row r="88" spans="1:21" s="50" customFormat="1" ht="21.75" customHeight="1" x14ac:dyDescent="0.2">
      <c r="A88" s="197"/>
      <c r="B88" s="200" t="s">
        <v>87</v>
      </c>
      <c r="C88" s="203" t="s">
        <v>80</v>
      </c>
      <c r="D88" s="62" t="s">
        <v>34</v>
      </c>
      <c r="E88" s="105"/>
      <c r="F88" s="105"/>
      <c r="G88" s="105"/>
      <c r="H88" s="105"/>
      <c r="I88" s="105"/>
      <c r="J88" s="105"/>
      <c r="K88" s="105"/>
      <c r="L88" s="105"/>
      <c r="M88" s="105"/>
      <c r="N88" s="62">
        <v>8</v>
      </c>
      <c r="O88" s="62">
        <v>40</v>
      </c>
      <c r="P88" s="62">
        <f>N88*O88</f>
        <v>320</v>
      </c>
      <c r="Q88" s="62">
        <v>8</v>
      </c>
      <c r="R88" s="85">
        <f>N88*O88</f>
        <v>320</v>
      </c>
      <c r="S88" s="175"/>
      <c r="T88" s="178"/>
      <c r="U88" s="165"/>
    </row>
    <row r="89" spans="1:21" s="50" customFormat="1" ht="21.75" customHeight="1" thickBot="1" x14ac:dyDescent="0.25">
      <c r="A89" s="197"/>
      <c r="B89" s="200"/>
      <c r="C89" s="203"/>
      <c r="D89" s="73" t="s">
        <v>73</v>
      </c>
      <c r="E89" s="69"/>
      <c r="F89" s="69"/>
      <c r="G89" s="69"/>
      <c r="H89" s="69"/>
      <c r="I89" s="69"/>
      <c r="J89" s="69"/>
      <c r="K89" s="69"/>
      <c r="L89" s="69"/>
      <c r="M89" s="69"/>
      <c r="N89" s="67">
        <v>28</v>
      </c>
      <c r="O89" s="67">
        <v>40</v>
      </c>
      <c r="P89" s="67">
        <f>O89*N89</f>
        <v>1120</v>
      </c>
      <c r="Q89" s="67">
        <v>28</v>
      </c>
      <c r="R89" s="86">
        <f>N89*O89</f>
        <v>1120</v>
      </c>
      <c r="S89" s="175"/>
      <c r="T89" s="178"/>
      <c r="U89" s="165"/>
    </row>
    <row r="90" spans="1:21" s="50" customFormat="1" ht="21.75" customHeight="1" thickBot="1" x14ac:dyDescent="0.25">
      <c r="A90" s="197"/>
      <c r="B90" s="183" t="s">
        <v>71</v>
      </c>
      <c r="C90" s="184"/>
      <c r="D90" s="185"/>
      <c r="E90" s="107"/>
      <c r="F90" s="106"/>
      <c r="G90" s="106"/>
      <c r="H90" s="106"/>
      <c r="I90" s="106"/>
      <c r="J90" s="106"/>
      <c r="K90" s="106"/>
      <c r="L90" s="106"/>
      <c r="M90" s="108"/>
      <c r="N90" s="99">
        <f>SUM(N88:N89)</f>
        <v>36</v>
      </c>
      <c r="O90" s="100"/>
      <c r="P90" s="100">
        <f>SUM(P88:P89)</f>
        <v>1440</v>
      </c>
      <c r="Q90" s="100">
        <f>SUM(Q88:Q89)</f>
        <v>36</v>
      </c>
      <c r="R90" s="101">
        <f>SUM(R88:R89)+G90+J90+M90</f>
        <v>1440</v>
      </c>
      <c r="S90" s="175"/>
      <c r="T90" s="178"/>
      <c r="U90" s="165"/>
    </row>
    <row r="91" spans="1:21" s="50" customFormat="1" ht="21.75" customHeight="1" thickBot="1" x14ac:dyDescent="0.25">
      <c r="A91" s="198"/>
      <c r="B91" s="252" t="s">
        <v>74</v>
      </c>
      <c r="C91" s="253"/>
      <c r="D91" s="254"/>
      <c r="E91" s="118"/>
      <c r="F91" s="118"/>
      <c r="G91" s="118"/>
      <c r="H91" s="118"/>
      <c r="I91" s="118"/>
      <c r="J91" s="118"/>
      <c r="K91" s="118"/>
      <c r="L91" s="118"/>
      <c r="M91" s="118"/>
      <c r="N91" s="118">
        <f>SUM(N78+N82+N87+N90)</f>
        <v>606</v>
      </c>
      <c r="O91" s="119"/>
      <c r="P91" s="118">
        <f>SUM(P78+P82+P87+P90)</f>
        <v>23922</v>
      </c>
      <c r="Q91" s="118">
        <f>SUM(Q78+Q82+Q87+Q90)</f>
        <v>606</v>
      </c>
      <c r="R91" s="120">
        <f>SUM(R78+R82+R87+R90)</f>
        <v>23922</v>
      </c>
      <c r="S91" s="176"/>
      <c r="T91" s="179"/>
      <c r="U91" s="165"/>
    </row>
    <row r="92" spans="1:21" s="50" customFormat="1" ht="21.75" customHeight="1" x14ac:dyDescent="0.2">
      <c r="A92" s="222">
        <v>1703</v>
      </c>
      <c r="B92" s="216" t="s">
        <v>88</v>
      </c>
      <c r="C92" s="219" t="s">
        <v>89</v>
      </c>
      <c r="D92" s="62" t="s">
        <v>34</v>
      </c>
      <c r="E92" s="85"/>
      <c r="F92" s="85"/>
      <c r="G92" s="85"/>
      <c r="H92" s="62"/>
      <c r="I92" s="62"/>
      <c r="J92" s="62"/>
      <c r="K92" s="62"/>
      <c r="L92" s="62"/>
      <c r="M92" s="62"/>
      <c r="N92" s="65">
        <v>52</v>
      </c>
      <c r="O92" s="62">
        <v>40</v>
      </c>
      <c r="P92" s="62">
        <f>N92*O92</f>
        <v>2080</v>
      </c>
      <c r="Q92" s="65">
        <v>52</v>
      </c>
      <c r="R92" s="85">
        <f>N92*O92</f>
        <v>2080</v>
      </c>
      <c r="S92" s="180" t="s">
        <v>40</v>
      </c>
      <c r="T92" s="180" t="s">
        <v>96</v>
      </c>
      <c r="U92" s="165"/>
    </row>
    <row r="93" spans="1:21" s="50" customFormat="1" ht="21.75" customHeight="1" x14ac:dyDescent="0.2">
      <c r="A93" s="223"/>
      <c r="B93" s="217"/>
      <c r="C93" s="220"/>
      <c r="D93" s="84" t="s">
        <v>72</v>
      </c>
      <c r="E93" s="63"/>
      <c r="F93" s="63"/>
      <c r="G93" s="63"/>
      <c r="H93" s="64"/>
      <c r="I93" s="64"/>
      <c r="J93" s="64"/>
      <c r="K93" s="64"/>
      <c r="L93" s="64"/>
      <c r="M93" s="64"/>
      <c r="N93" s="66">
        <v>32</v>
      </c>
      <c r="O93" s="64">
        <v>30</v>
      </c>
      <c r="P93" s="64">
        <f>N93*O93</f>
        <v>960</v>
      </c>
      <c r="Q93" s="66">
        <v>32</v>
      </c>
      <c r="R93" s="63">
        <f>N93*O93</f>
        <v>960</v>
      </c>
      <c r="S93" s="181"/>
      <c r="T93" s="181"/>
      <c r="U93" s="165"/>
    </row>
    <row r="94" spans="1:21" s="50" customFormat="1" ht="21.75" customHeight="1" thickBot="1" x14ac:dyDescent="0.25">
      <c r="A94" s="223"/>
      <c r="B94" s="218"/>
      <c r="C94" s="221"/>
      <c r="D94" s="67" t="s">
        <v>35</v>
      </c>
      <c r="E94" s="86">
        <v>6</v>
      </c>
      <c r="F94" s="86">
        <v>80</v>
      </c>
      <c r="G94" s="86">
        <f>F94*E94</f>
        <v>480</v>
      </c>
      <c r="H94" s="67">
        <v>1</v>
      </c>
      <c r="I94" s="67">
        <v>50</v>
      </c>
      <c r="J94" s="67">
        <f>I94*H94</f>
        <v>50</v>
      </c>
      <c r="K94" s="67"/>
      <c r="L94" s="67"/>
      <c r="M94" s="67"/>
      <c r="N94" s="68">
        <v>226</v>
      </c>
      <c r="O94" s="67">
        <v>40</v>
      </c>
      <c r="P94" s="67">
        <f>N94*O94</f>
        <v>9040</v>
      </c>
      <c r="Q94" s="68">
        <v>226</v>
      </c>
      <c r="R94" s="86">
        <f>N94*O94</f>
        <v>9040</v>
      </c>
      <c r="S94" s="181"/>
      <c r="T94" s="181"/>
      <c r="U94" s="165"/>
    </row>
    <row r="95" spans="1:21" s="50" customFormat="1" ht="21.75" customHeight="1" thickBot="1" x14ac:dyDescent="0.25">
      <c r="A95" s="223"/>
      <c r="B95" s="208" t="s">
        <v>71</v>
      </c>
      <c r="C95" s="209"/>
      <c r="D95" s="210"/>
      <c r="E95" s="106">
        <f>SUM(E92:E94)</f>
        <v>6</v>
      </c>
      <c r="F95" s="106"/>
      <c r="G95" s="106">
        <v>480</v>
      </c>
      <c r="H95" s="107">
        <f>SUM(H92:H94)</f>
        <v>1</v>
      </c>
      <c r="I95" s="106"/>
      <c r="J95" s="106">
        <v>50</v>
      </c>
      <c r="K95" s="106"/>
      <c r="L95" s="106"/>
      <c r="M95" s="106"/>
      <c r="N95" s="70">
        <f>SUM(N92:N94)</f>
        <v>310</v>
      </c>
      <c r="O95" s="70"/>
      <c r="P95" s="70">
        <f>SUM(P92:P94)</f>
        <v>12080</v>
      </c>
      <c r="Q95" s="70">
        <f>SUM(Q92:Q94)</f>
        <v>310</v>
      </c>
      <c r="R95" s="70">
        <f>SUM(R92:R94)+(G95+J95)</f>
        <v>12610</v>
      </c>
      <c r="S95" s="181"/>
      <c r="T95" s="181"/>
      <c r="U95" s="165"/>
    </row>
    <row r="96" spans="1:21" s="50" customFormat="1" ht="21.75" customHeight="1" x14ac:dyDescent="0.2">
      <c r="A96" s="223"/>
      <c r="B96" s="200" t="s">
        <v>90</v>
      </c>
      <c r="C96" s="203" t="s">
        <v>78</v>
      </c>
      <c r="D96" s="62" t="s">
        <v>34</v>
      </c>
      <c r="E96" s="105"/>
      <c r="F96" s="105"/>
      <c r="G96" s="105"/>
      <c r="H96" s="105"/>
      <c r="I96" s="105"/>
      <c r="J96" s="105"/>
      <c r="K96" s="105"/>
      <c r="L96" s="105"/>
      <c r="M96" s="105"/>
      <c r="N96" s="62">
        <v>34</v>
      </c>
      <c r="O96" s="62">
        <v>40</v>
      </c>
      <c r="P96" s="62">
        <f>N96*O96</f>
        <v>1360</v>
      </c>
      <c r="Q96" s="62">
        <v>34</v>
      </c>
      <c r="R96" s="85">
        <f>N96*O96</f>
        <v>1360</v>
      </c>
      <c r="S96" s="181"/>
      <c r="T96" s="181"/>
      <c r="U96" s="165"/>
    </row>
    <row r="97" spans="1:21" s="50" customFormat="1" ht="21.75" customHeight="1" thickBot="1" x14ac:dyDescent="0.25">
      <c r="A97" s="224"/>
      <c r="B97" s="201"/>
      <c r="C97" s="204"/>
      <c r="D97" s="67" t="s">
        <v>35</v>
      </c>
      <c r="E97" s="72">
        <v>6</v>
      </c>
      <c r="F97" s="72">
        <v>80</v>
      </c>
      <c r="G97" s="72">
        <f>E97*F97</f>
        <v>480</v>
      </c>
      <c r="H97" s="73"/>
      <c r="I97" s="73"/>
      <c r="J97" s="73"/>
      <c r="K97" s="73"/>
      <c r="L97" s="73"/>
      <c r="M97" s="73"/>
      <c r="N97" s="74">
        <v>83</v>
      </c>
      <c r="O97" s="73">
        <v>40</v>
      </c>
      <c r="P97" s="73">
        <f>N97*O97</f>
        <v>3320</v>
      </c>
      <c r="Q97" s="74">
        <v>83</v>
      </c>
      <c r="R97" s="86">
        <f>N97*O97</f>
        <v>3320</v>
      </c>
      <c r="S97" s="181"/>
      <c r="T97" s="181"/>
      <c r="U97" s="165"/>
    </row>
    <row r="98" spans="1:21" s="50" customFormat="1" ht="25.5" customHeight="1" thickBot="1" x14ac:dyDescent="0.25">
      <c r="A98" s="224"/>
      <c r="B98" s="183" t="s">
        <v>71</v>
      </c>
      <c r="C98" s="184"/>
      <c r="D98" s="185"/>
      <c r="E98" s="107">
        <v>6</v>
      </c>
      <c r="F98" s="106"/>
      <c r="G98" s="106">
        <f>G97+G96</f>
        <v>480</v>
      </c>
      <c r="H98" s="106"/>
      <c r="I98" s="106"/>
      <c r="J98" s="106"/>
      <c r="K98" s="106"/>
      <c r="L98" s="106"/>
      <c r="M98" s="108"/>
      <c r="N98" s="99">
        <f>SUM(N96:N97)</f>
        <v>117</v>
      </c>
      <c r="O98" s="100"/>
      <c r="P98" s="100">
        <f>SUM(P96:P97)</f>
        <v>4680</v>
      </c>
      <c r="Q98" s="100">
        <f>SUM(Q96:Q97)</f>
        <v>117</v>
      </c>
      <c r="R98" s="101">
        <f>SUM(R96:R97)+G98+J98+M98</f>
        <v>5160</v>
      </c>
      <c r="S98" s="181"/>
      <c r="T98" s="181"/>
      <c r="U98" s="165"/>
    </row>
    <row r="99" spans="1:21" s="50" customFormat="1" ht="25.5" customHeight="1" x14ac:dyDescent="0.2">
      <c r="A99" s="225"/>
      <c r="B99" s="206" t="s">
        <v>91</v>
      </c>
      <c r="C99" s="211" t="s">
        <v>80</v>
      </c>
      <c r="D99" s="73" t="s">
        <v>35</v>
      </c>
      <c r="E99" s="85"/>
      <c r="F99" s="85"/>
      <c r="G99" s="85"/>
      <c r="H99" s="62"/>
      <c r="I99" s="62"/>
      <c r="J99" s="62"/>
      <c r="K99" s="62"/>
      <c r="L99" s="62"/>
      <c r="M99" s="62"/>
      <c r="N99" s="65">
        <v>156</v>
      </c>
      <c r="O99" s="62">
        <v>40</v>
      </c>
      <c r="P99" s="62">
        <f>N99*O99</f>
        <v>6240</v>
      </c>
      <c r="Q99" s="65">
        <v>156</v>
      </c>
      <c r="R99" s="85">
        <f>N99*O99</f>
        <v>6240</v>
      </c>
      <c r="S99" s="181"/>
      <c r="T99" s="181"/>
      <c r="U99" s="165"/>
    </row>
    <row r="100" spans="1:21" s="50" customFormat="1" ht="21.75" customHeight="1" thickBot="1" x14ac:dyDescent="0.25">
      <c r="A100" s="225"/>
      <c r="B100" s="206"/>
      <c r="C100" s="211"/>
      <c r="D100" s="67" t="s">
        <v>34</v>
      </c>
      <c r="E100" s="86"/>
      <c r="F100" s="86"/>
      <c r="G100" s="86"/>
      <c r="H100" s="67"/>
      <c r="I100" s="67"/>
      <c r="J100" s="67"/>
      <c r="K100" s="67"/>
      <c r="L100" s="67"/>
      <c r="M100" s="67"/>
      <c r="N100" s="68">
        <v>208</v>
      </c>
      <c r="O100" s="67">
        <v>40</v>
      </c>
      <c r="P100" s="67">
        <f>N100*O100</f>
        <v>8320</v>
      </c>
      <c r="Q100" s="68">
        <v>208</v>
      </c>
      <c r="R100" s="86">
        <f>N100*O100</f>
        <v>8320</v>
      </c>
      <c r="S100" s="181"/>
      <c r="T100" s="181"/>
      <c r="U100" s="165"/>
    </row>
    <row r="101" spans="1:21" s="50" customFormat="1" ht="21.75" customHeight="1" thickBot="1" x14ac:dyDescent="0.25">
      <c r="A101" s="225"/>
      <c r="B101" s="208" t="s">
        <v>71</v>
      </c>
      <c r="C101" s="209"/>
      <c r="D101" s="210"/>
      <c r="E101" s="106"/>
      <c r="F101" s="106"/>
      <c r="G101" s="106"/>
      <c r="H101" s="107"/>
      <c r="I101" s="106"/>
      <c r="J101" s="106"/>
      <c r="K101" s="106"/>
      <c r="L101" s="106"/>
      <c r="M101" s="108"/>
      <c r="N101" s="70">
        <f>SUM(N99:N100)</f>
        <v>364</v>
      </c>
      <c r="O101" s="70"/>
      <c r="P101" s="70">
        <f>SUM(P99:P100)</f>
        <v>14560</v>
      </c>
      <c r="Q101" s="104">
        <f>SUM(Q99:Q100)</f>
        <v>364</v>
      </c>
      <c r="R101" s="70">
        <f>SUM(R99:R100)</f>
        <v>14560</v>
      </c>
      <c r="S101" s="181"/>
      <c r="T101" s="181"/>
      <c r="U101" s="165"/>
    </row>
    <row r="102" spans="1:21" s="50" customFormat="1" ht="21.75" customHeight="1" thickBot="1" x14ac:dyDescent="0.25">
      <c r="A102" s="226"/>
      <c r="B102" s="227" t="s">
        <v>74</v>
      </c>
      <c r="C102" s="228"/>
      <c r="D102" s="229"/>
      <c r="E102" s="82">
        <f>E95+E98+E101</f>
        <v>12</v>
      </c>
      <c r="F102" s="82"/>
      <c r="G102" s="82">
        <f>G95+G98+G101</f>
        <v>960</v>
      </c>
      <c r="H102" s="82">
        <f>H95+H98+H101</f>
        <v>1</v>
      </c>
      <c r="I102" s="82"/>
      <c r="J102" s="82">
        <f>J95+J98+J101</f>
        <v>50</v>
      </c>
      <c r="K102" s="82"/>
      <c r="L102" s="82"/>
      <c r="M102" s="82"/>
      <c r="N102" s="82">
        <f>SUM(N95+N98+N101)</f>
        <v>791</v>
      </c>
      <c r="O102" s="83"/>
      <c r="P102" s="82">
        <f>SUM(P95+P98+P101)</f>
        <v>31320</v>
      </c>
      <c r="Q102" s="82">
        <f>SUM(Q95+Q98+Q101)</f>
        <v>791</v>
      </c>
      <c r="R102" s="88">
        <f>SUM(R95+R98+R101)</f>
        <v>32330</v>
      </c>
      <c r="S102" s="182"/>
      <c r="T102" s="182"/>
      <c r="U102" s="165"/>
    </row>
    <row r="103" spans="1:21" s="50" customFormat="1" ht="21.75" customHeight="1" x14ac:dyDescent="0.2">
      <c r="A103" s="196">
        <v>1704</v>
      </c>
      <c r="B103" s="216" t="s">
        <v>92</v>
      </c>
      <c r="C103" s="219" t="s">
        <v>83</v>
      </c>
      <c r="D103" s="67" t="s">
        <v>35</v>
      </c>
      <c r="E103" s="63"/>
      <c r="F103" s="63"/>
      <c r="G103" s="63"/>
      <c r="H103" s="64"/>
      <c r="I103" s="64"/>
      <c r="J103" s="64"/>
      <c r="K103" s="64"/>
      <c r="L103" s="64"/>
      <c r="M103" s="64"/>
      <c r="N103" s="68">
        <v>54</v>
      </c>
      <c r="O103" s="64">
        <v>40</v>
      </c>
      <c r="P103" s="64">
        <f>N103*O103</f>
        <v>2160</v>
      </c>
      <c r="Q103" s="68">
        <v>54</v>
      </c>
      <c r="R103" s="63">
        <f>N103*O103</f>
        <v>2160</v>
      </c>
      <c r="S103" s="180" t="s">
        <v>40</v>
      </c>
      <c r="T103" s="180" t="s">
        <v>96</v>
      </c>
      <c r="U103" s="165"/>
    </row>
    <row r="104" spans="1:21" ht="15" x14ac:dyDescent="0.2">
      <c r="A104" s="197"/>
      <c r="B104" s="217"/>
      <c r="C104" s="220"/>
      <c r="D104" s="64" t="s">
        <v>34</v>
      </c>
      <c r="E104" s="63"/>
      <c r="F104" s="63"/>
      <c r="G104" s="63"/>
      <c r="H104" s="64"/>
      <c r="I104" s="64"/>
      <c r="J104" s="64"/>
      <c r="K104" s="64"/>
      <c r="L104" s="64"/>
      <c r="M104" s="64"/>
      <c r="N104" s="66">
        <v>31</v>
      </c>
      <c r="O104" s="64">
        <v>40</v>
      </c>
      <c r="P104" s="64">
        <f>N104*O104</f>
        <v>1240</v>
      </c>
      <c r="Q104" s="66">
        <v>31</v>
      </c>
      <c r="R104" s="63">
        <f>N104*O104</f>
        <v>1240</v>
      </c>
      <c r="S104" s="181"/>
      <c r="T104" s="181"/>
      <c r="U104" s="165"/>
    </row>
    <row r="105" spans="1:21" ht="15.75" thickBot="1" x14ac:dyDescent="0.25">
      <c r="A105" s="197"/>
      <c r="B105" s="218"/>
      <c r="C105" s="221"/>
      <c r="D105" s="67" t="s">
        <v>84</v>
      </c>
      <c r="E105" s="86"/>
      <c r="F105" s="86"/>
      <c r="G105" s="86"/>
      <c r="H105" s="67"/>
      <c r="I105" s="67"/>
      <c r="J105" s="67"/>
      <c r="K105" s="67"/>
      <c r="L105" s="67"/>
      <c r="M105" s="67"/>
      <c r="N105" s="68">
        <v>28</v>
      </c>
      <c r="O105" s="67">
        <v>30</v>
      </c>
      <c r="P105" s="67">
        <f>N105*O105</f>
        <v>840</v>
      </c>
      <c r="Q105" s="68">
        <v>28</v>
      </c>
      <c r="R105" s="86">
        <f>N105*O105</f>
        <v>840</v>
      </c>
      <c r="S105" s="181"/>
      <c r="T105" s="181"/>
      <c r="U105" s="165"/>
    </row>
    <row r="106" spans="1:21" ht="15.75" thickBot="1" x14ac:dyDescent="0.25">
      <c r="A106" s="197"/>
      <c r="B106" s="208" t="s">
        <v>71</v>
      </c>
      <c r="C106" s="209"/>
      <c r="D106" s="210"/>
      <c r="E106" s="106"/>
      <c r="F106" s="106"/>
      <c r="G106" s="106"/>
      <c r="H106" s="107"/>
      <c r="I106" s="106"/>
      <c r="J106" s="106"/>
      <c r="K106" s="106"/>
      <c r="L106" s="106"/>
      <c r="M106" s="106"/>
      <c r="N106" s="70">
        <f>SUM(N103:N105)</f>
        <v>113</v>
      </c>
      <c r="O106" s="70"/>
      <c r="P106" s="70">
        <f>SUM(P103:P105)</f>
        <v>4240</v>
      </c>
      <c r="Q106" s="70">
        <f>SUM(Q103:Q105)</f>
        <v>113</v>
      </c>
      <c r="R106" s="70">
        <f>SUM(R103:R105)+(G106+J106)</f>
        <v>4240</v>
      </c>
      <c r="S106" s="181"/>
      <c r="T106" s="181"/>
      <c r="U106" s="165"/>
    </row>
    <row r="107" spans="1:21" ht="15" x14ac:dyDescent="0.2">
      <c r="A107" s="197"/>
      <c r="B107" s="200" t="s">
        <v>93</v>
      </c>
      <c r="C107" s="203" t="s">
        <v>83</v>
      </c>
      <c r="D107" s="62" t="s">
        <v>34</v>
      </c>
      <c r="E107" s="105"/>
      <c r="F107" s="105"/>
      <c r="G107" s="105"/>
      <c r="H107" s="105"/>
      <c r="I107" s="105"/>
      <c r="J107" s="105"/>
      <c r="K107" s="105"/>
      <c r="L107" s="105"/>
      <c r="M107" s="105"/>
      <c r="N107" s="62">
        <v>58</v>
      </c>
      <c r="O107" s="62">
        <v>40</v>
      </c>
      <c r="P107" s="62">
        <f>N107*O107</f>
        <v>2320</v>
      </c>
      <c r="Q107" s="62">
        <v>58</v>
      </c>
      <c r="R107" s="85">
        <f>N107*O107</f>
        <v>2320</v>
      </c>
      <c r="S107" s="181"/>
      <c r="T107" s="181"/>
      <c r="U107" s="165"/>
    </row>
    <row r="108" spans="1:21" ht="15" x14ac:dyDescent="0.2">
      <c r="A108" s="197"/>
      <c r="B108" s="200"/>
      <c r="C108" s="203"/>
      <c r="D108" s="73" t="s">
        <v>35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64">
        <v>35</v>
      </c>
      <c r="O108" s="64">
        <v>40</v>
      </c>
      <c r="P108" s="64">
        <f>O108*N108</f>
        <v>1400</v>
      </c>
      <c r="Q108" s="64">
        <v>35</v>
      </c>
      <c r="R108" s="63">
        <f>N108*O108</f>
        <v>1400</v>
      </c>
      <c r="S108" s="181"/>
      <c r="T108" s="181"/>
      <c r="U108" s="165"/>
    </row>
    <row r="109" spans="1:21" ht="15.75" thickBot="1" x14ac:dyDescent="0.25">
      <c r="A109" s="197"/>
      <c r="B109" s="201"/>
      <c r="C109" s="204"/>
      <c r="D109" s="67" t="s">
        <v>84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>
        <v>40</v>
      </c>
      <c r="O109" s="67">
        <v>30</v>
      </c>
      <c r="P109" s="67">
        <f>N109*O109</f>
        <v>1200</v>
      </c>
      <c r="Q109" s="67">
        <v>40</v>
      </c>
      <c r="R109" s="86">
        <f>N109*O109</f>
        <v>1200</v>
      </c>
      <c r="S109" s="181"/>
      <c r="T109" s="181"/>
      <c r="U109" s="165"/>
    </row>
    <row r="110" spans="1:21" ht="15.75" thickBot="1" x14ac:dyDescent="0.25">
      <c r="A110" s="197"/>
      <c r="B110" s="183" t="s">
        <v>71</v>
      </c>
      <c r="C110" s="184"/>
      <c r="D110" s="185"/>
      <c r="E110" s="107"/>
      <c r="F110" s="106"/>
      <c r="G110" s="106"/>
      <c r="H110" s="106"/>
      <c r="I110" s="106"/>
      <c r="J110" s="106"/>
      <c r="K110" s="106"/>
      <c r="L110" s="106"/>
      <c r="M110" s="108"/>
      <c r="N110" s="99">
        <f>SUM(N107:N109)</f>
        <v>133</v>
      </c>
      <c r="O110" s="100"/>
      <c r="P110" s="100">
        <f>SUM(P107:P109)</f>
        <v>4920</v>
      </c>
      <c r="Q110" s="100">
        <f>SUM(Q107:Q109)</f>
        <v>133</v>
      </c>
      <c r="R110" s="101">
        <f>SUM(R107:R109)+G110+J110+M110</f>
        <v>4920</v>
      </c>
      <c r="S110" s="181"/>
      <c r="T110" s="181"/>
      <c r="U110" s="165"/>
    </row>
    <row r="111" spans="1:21" ht="15" x14ac:dyDescent="0.2">
      <c r="A111" s="197"/>
      <c r="B111" s="206" t="s">
        <v>94</v>
      </c>
      <c r="C111" s="211" t="s">
        <v>83</v>
      </c>
      <c r="D111" s="73" t="s">
        <v>34</v>
      </c>
      <c r="E111" s="85"/>
      <c r="F111" s="85"/>
      <c r="G111" s="85"/>
      <c r="H111" s="62"/>
      <c r="I111" s="62"/>
      <c r="J111" s="62"/>
      <c r="K111" s="62"/>
      <c r="L111" s="62"/>
      <c r="M111" s="62"/>
      <c r="N111" s="65">
        <v>94</v>
      </c>
      <c r="O111" s="62">
        <v>40</v>
      </c>
      <c r="P111" s="62">
        <f>N111*O111</f>
        <v>3760</v>
      </c>
      <c r="Q111" s="65">
        <v>94</v>
      </c>
      <c r="R111" s="85">
        <f>N111*O111</f>
        <v>3760</v>
      </c>
      <c r="S111" s="181"/>
      <c r="T111" s="181"/>
      <c r="U111" s="165"/>
    </row>
    <row r="112" spans="1:21" ht="15" x14ac:dyDescent="0.2">
      <c r="A112" s="197"/>
      <c r="B112" s="206"/>
      <c r="C112" s="211"/>
      <c r="D112" s="67" t="s">
        <v>38</v>
      </c>
      <c r="E112" s="63"/>
      <c r="F112" s="63"/>
      <c r="G112" s="63"/>
      <c r="H112" s="64"/>
      <c r="I112" s="64"/>
      <c r="J112" s="64"/>
      <c r="K112" s="64"/>
      <c r="L112" s="64"/>
      <c r="M112" s="64"/>
      <c r="N112" s="68">
        <v>29</v>
      </c>
      <c r="O112" s="64">
        <v>36</v>
      </c>
      <c r="P112" s="64">
        <f>N112*O112</f>
        <v>1044</v>
      </c>
      <c r="Q112" s="68">
        <v>29</v>
      </c>
      <c r="R112" s="86">
        <f>N112*O112</f>
        <v>1044</v>
      </c>
      <c r="S112" s="181"/>
      <c r="T112" s="181"/>
      <c r="U112" s="165"/>
    </row>
    <row r="113" spans="1:21" ht="30.75" thickBot="1" x14ac:dyDescent="0.25">
      <c r="A113" s="197"/>
      <c r="B113" s="206"/>
      <c r="C113" s="211"/>
      <c r="D113" s="75" t="s">
        <v>84</v>
      </c>
      <c r="E113" s="86"/>
      <c r="F113" s="86"/>
      <c r="G113" s="86"/>
      <c r="H113" s="67"/>
      <c r="I113" s="67"/>
      <c r="J113" s="67"/>
      <c r="K113" s="67"/>
      <c r="L113" s="67"/>
      <c r="M113" s="67"/>
      <c r="N113" s="68">
        <v>31</v>
      </c>
      <c r="O113" s="67">
        <v>30</v>
      </c>
      <c r="P113" s="67">
        <f>N113*O113</f>
        <v>930</v>
      </c>
      <c r="Q113" s="68">
        <v>31</v>
      </c>
      <c r="R113" s="86">
        <f>N113*O113</f>
        <v>930</v>
      </c>
      <c r="S113" s="181"/>
      <c r="T113" s="181"/>
      <c r="U113" s="165"/>
    </row>
    <row r="114" spans="1:21" ht="15.75" thickBot="1" x14ac:dyDescent="0.25">
      <c r="A114" s="197"/>
      <c r="B114" s="208" t="s">
        <v>71</v>
      </c>
      <c r="C114" s="209"/>
      <c r="D114" s="210"/>
      <c r="E114" s="106"/>
      <c r="F114" s="106"/>
      <c r="G114" s="106"/>
      <c r="H114" s="107"/>
      <c r="I114" s="106"/>
      <c r="J114" s="106"/>
      <c r="K114" s="106"/>
      <c r="L114" s="106"/>
      <c r="M114" s="108"/>
      <c r="N114" s="70">
        <f>SUM(N111:N113)</f>
        <v>154</v>
      </c>
      <c r="O114" s="70"/>
      <c r="P114" s="70">
        <f>SUM(P111:P113)</f>
        <v>5734</v>
      </c>
      <c r="Q114" s="104">
        <f>SUM(Q111:Q113)</f>
        <v>154</v>
      </c>
      <c r="R114" s="70">
        <f>SUM(R111:R113)</f>
        <v>5734</v>
      </c>
      <c r="S114" s="181"/>
      <c r="T114" s="181"/>
      <c r="U114" s="165"/>
    </row>
    <row r="115" spans="1:21" ht="15" x14ac:dyDescent="0.2">
      <c r="A115" s="197"/>
      <c r="B115" s="200" t="s">
        <v>95</v>
      </c>
      <c r="C115" s="203" t="s">
        <v>83</v>
      </c>
      <c r="D115" s="62" t="s">
        <v>34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62">
        <v>64</v>
      </c>
      <c r="O115" s="62">
        <v>40</v>
      </c>
      <c r="P115" s="62">
        <f>N115*O115</f>
        <v>2560</v>
      </c>
      <c r="Q115" s="62">
        <v>64</v>
      </c>
      <c r="R115" s="85">
        <f>N115*O115</f>
        <v>2560</v>
      </c>
      <c r="S115" s="181"/>
      <c r="T115" s="181"/>
      <c r="U115" s="165"/>
    </row>
    <row r="116" spans="1:21" ht="15" x14ac:dyDescent="0.2">
      <c r="A116" s="197"/>
      <c r="B116" s="200"/>
      <c r="C116" s="203"/>
      <c r="D116" s="73" t="s">
        <v>35</v>
      </c>
      <c r="E116" s="71"/>
      <c r="F116" s="71"/>
      <c r="G116" s="71"/>
      <c r="H116" s="71"/>
      <c r="I116" s="71"/>
      <c r="J116" s="71"/>
      <c r="K116" s="71"/>
      <c r="L116" s="71"/>
      <c r="M116" s="71"/>
      <c r="N116" s="64">
        <v>12</v>
      </c>
      <c r="O116" s="64">
        <v>40</v>
      </c>
      <c r="P116" s="62">
        <f>N116*O116</f>
        <v>480</v>
      </c>
      <c r="Q116" s="64">
        <v>12</v>
      </c>
      <c r="R116" s="85">
        <f>N116*O116</f>
        <v>480</v>
      </c>
      <c r="S116" s="181"/>
      <c r="T116" s="181"/>
      <c r="U116" s="165"/>
    </row>
    <row r="117" spans="1:21" ht="15.75" thickBot="1" x14ac:dyDescent="0.25">
      <c r="A117" s="197"/>
      <c r="B117" s="200"/>
      <c r="C117" s="203"/>
      <c r="D117" s="67" t="s">
        <v>38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7">
        <v>82</v>
      </c>
      <c r="O117" s="67">
        <v>36</v>
      </c>
      <c r="P117" s="67">
        <f>O117*N117</f>
        <v>2952</v>
      </c>
      <c r="Q117" s="67">
        <v>82</v>
      </c>
      <c r="R117" s="86">
        <f>N117*O117</f>
        <v>2952</v>
      </c>
      <c r="S117" s="181"/>
      <c r="T117" s="181"/>
      <c r="U117" s="165"/>
    </row>
    <row r="118" spans="1:21" ht="15.75" thickBot="1" x14ac:dyDescent="0.25">
      <c r="A118" s="197"/>
      <c r="B118" s="183" t="s">
        <v>71</v>
      </c>
      <c r="C118" s="184"/>
      <c r="D118" s="185"/>
      <c r="E118" s="107"/>
      <c r="F118" s="106"/>
      <c r="G118" s="106"/>
      <c r="H118" s="106"/>
      <c r="I118" s="106"/>
      <c r="J118" s="106"/>
      <c r="K118" s="106"/>
      <c r="L118" s="106"/>
      <c r="M118" s="108"/>
      <c r="N118" s="70">
        <f>SUM(N115:N117)</f>
        <v>158</v>
      </c>
      <c r="O118" s="70"/>
      <c r="P118" s="70">
        <f>SUM(P115:P117)</f>
        <v>5992</v>
      </c>
      <c r="Q118" s="70">
        <f>SUM(Q115:Q117)</f>
        <v>158</v>
      </c>
      <c r="R118" s="103">
        <f>SUM(R115:R117)+G118+J118+M118</f>
        <v>5992</v>
      </c>
      <c r="S118" s="181"/>
      <c r="T118" s="181"/>
      <c r="U118" s="165"/>
    </row>
    <row r="119" spans="1:21" ht="15.75" thickBot="1" x14ac:dyDescent="0.25">
      <c r="A119" s="215"/>
      <c r="B119" s="212" t="s">
        <v>74</v>
      </c>
      <c r="C119" s="213"/>
      <c r="D119" s="214"/>
      <c r="E119" s="121"/>
      <c r="F119" s="122"/>
      <c r="G119" s="122"/>
      <c r="H119" s="122"/>
      <c r="I119" s="122"/>
      <c r="J119" s="122"/>
      <c r="K119" s="122"/>
      <c r="L119" s="122"/>
      <c r="M119" s="122"/>
      <c r="N119" s="122">
        <f>SUM(N106+N110+N114+N118)</f>
        <v>558</v>
      </c>
      <c r="O119" s="122"/>
      <c r="P119" s="122">
        <f>SUM(P106+P110+P114+P118)</f>
        <v>20886</v>
      </c>
      <c r="Q119" s="122">
        <f>SUM(Q106+Q110+Q114+Q118)</f>
        <v>558</v>
      </c>
      <c r="R119" s="123">
        <f>SUM(R106+R110+R114+R118)</f>
        <v>20886</v>
      </c>
      <c r="S119" s="195"/>
      <c r="T119" s="195"/>
      <c r="U119" s="165"/>
    </row>
    <row r="120" spans="1:21" ht="15" x14ac:dyDescent="0.2">
      <c r="A120" s="196"/>
      <c r="B120" s="199" t="s">
        <v>97</v>
      </c>
      <c r="C120" s="202" t="s">
        <v>98</v>
      </c>
      <c r="D120" s="112" t="s">
        <v>73</v>
      </c>
      <c r="E120" s="124"/>
      <c r="F120" s="124"/>
      <c r="G120" s="124"/>
      <c r="H120" s="124"/>
      <c r="I120" s="124"/>
      <c r="J120" s="124"/>
      <c r="K120" s="124"/>
      <c r="L120" s="124"/>
      <c r="M120" s="124"/>
      <c r="N120" s="125">
        <v>88</v>
      </c>
      <c r="O120" s="126">
        <v>60</v>
      </c>
      <c r="P120" s="126">
        <f>N120*O120</f>
        <v>5280</v>
      </c>
      <c r="Q120" s="125">
        <v>88</v>
      </c>
      <c r="R120" s="127">
        <f>N120*O120</f>
        <v>5280</v>
      </c>
      <c r="S120" s="166" t="s">
        <v>102</v>
      </c>
      <c r="T120" s="169" t="s">
        <v>96</v>
      </c>
      <c r="U120" s="172"/>
    </row>
    <row r="121" spans="1:21" ht="15" x14ac:dyDescent="0.2">
      <c r="A121" s="197"/>
      <c r="B121" s="200"/>
      <c r="C121" s="203"/>
      <c r="D121" s="73" t="s">
        <v>36</v>
      </c>
      <c r="E121" s="71"/>
      <c r="F121" s="71"/>
      <c r="G121" s="71"/>
      <c r="H121" s="71"/>
      <c r="I121" s="71"/>
      <c r="J121" s="71"/>
      <c r="K121" s="71"/>
      <c r="L121" s="71"/>
      <c r="M121" s="71"/>
      <c r="N121" s="76">
        <v>53</v>
      </c>
      <c r="O121" s="77">
        <v>60</v>
      </c>
      <c r="P121" s="77">
        <f>N121*O121</f>
        <v>3180</v>
      </c>
      <c r="Q121" s="76">
        <v>53</v>
      </c>
      <c r="R121" s="89">
        <f>N121*O121</f>
        <v>3180</v>
      </c>
      <c r="S121" s="167"/>
      <c r="T121" s="170"/>
      <c r="U121" s="172"/>
    </row>
    <row r="122" spans="1:21" ht="15" x14ac:dyDescent="0.2">
      <c r="A122" s="197"/>
      <c r="B122" s="200"/>
      <c r="C122" s="203"/>
      <c r="D122" s="64" t="s">
        <v>34</v>
      </c>
      <c r="E122" s="71"/>
      <c r="F122" s="71"/>
      <c r="G122" s="71"/>
      <c r="H122" s="71"/>
      <c r="I122" s="71"/>
      <c r="J122" s="71"/>
      <c r="K122" s="71"/>
      <c r="L122" s="71"/>
      <c r="M122" s="71"/>
      <c r="N122" s="78">
        <v>79</v>
      </c>
      <c r="O122" s="79">
        <v>60</v>
      </c>
      <c r="P122" s="79">
        <f>N122*O122</f>
        <v>4740</v>
      </c>
      <c r="Q122" s="78">
        <v>79</v>
      </c>
      <c r="R122" s="90">
        <f>N122*O122</f>
        <v>4740</v>
      </c>
      <c r="S122" s="167"/>
      <c r="T122" s="170"/>
      <c r="U122" s="172"/>
    </row>
    <row r="123" spans="1:21" ht="15" x14ac:dyDescent="0.2">
      <c r="A123" s="197"/>
      <c r="B123" s="200"/>
      <c r="C123" s="203"/>
      <c r="D123" s="67" t="s">
        <v>38</v>
      </c>
      <c r="E123" s="71"/>
      <c r="F123" s="71"/>
      <c r="G123" s="71"/>
      <c r="H123" s="71"/>
      <c r="I123" s="71"/>
      <c r="J123" s="71"/>
      <c r="K123" s="71"/>
      <c r="L123" s="71"/>
      <c r="M123" s="71"/>
      <c r="N123" s="78">
        <v>60</v>
      </c>
      <c r="O123" s="79">
        <v>60</v>
      </c>
      <c r="P123" s="79">
        <f>N123*O123</f>
        <v>3600</v>
      </c>
      <c r="Q123" s="78">
        <v>60</v>
      </c>
      <c r="R123" s="90">
        <f>N123*O123</f>
        <v>3600</v>
      </c>
      <c r="S123" s="167"/>
      <c r="T123" s="170"/>
      <c r="U123" s="172"/>
    </row>
    <row r="124" spans="1:21" ht="30.75" thickBot="1" x14ac:dyDescent="0.25">
      <c r="A124" s="197"/>
      <c r="B124" s="201"/>
      <c r="C124" s="204"/>
      <c r="D124" s="75" t="s">
        <v>84</v>
      </c>
      <c r="E124" s="67"/>
      <c r="F124" s="67"/>
      <c r="G124" s="67"/>
      <c r="H124" s="67"/>
      <c r="I124" s="67"/>
      <c r="J124" s="67"/>
      <c r="K124" s="67"/>
      <c r="L124" s="67"/>
      <c r="M124" s="67"/>
      <c r="N124" s="78">
        <v>25</v>
      </c>
      <c r="O124" s="79">
        <v>60</v>
      </c>
      <c r="P124" s="79">
        <f>N124*O124</f>
        <v>1500</v>
      </c>
      <c r="Q124" s="78">
        <v>25</v>
      </c>
      <c r="R124" s="90">
        <f>N124*O124</f>
        <v>1500</v>
      </c>
      <c r="S124" s="167"/>
      <c r="T124" s="170"/>
      <c r="U124" s="172"/>
    </row>
    <row r="125" spans="1:21" ht="19.5" customHeight="1" thickBot="1" x14ac:dyDescent="0.25">
      <c r="A125" s="197"/>
      <c r="B125" s="183" t="s">
        <v>71</v>
      </c>
      <c r="C125" s="184"/>
      <c r="D125" s="185"/>
      <c r="E125" s="107"/>
      <c r="F125" s="106"/>
      <c r="G125" s="106"/>
      <c r="H125" s="106"/>
      <c r="I125" s="106"/>
      <c r="J125" s="106"/>
      <c r="K125" s="106"/>
      <c r="L125" s="106"/>
      <c r="M125" s="106"/>
      <c r="N125" s="80">
        <f>SUM(N120:N124)</f>
        <v>305</v>
      </c>
      <c r="O125" s="80"/>
      <c r="P125" s="81">
        <f>SUM(P120:P124)</f>
        <v>18300</v>
      </c>
      <c r="Q125" s="80">
        <f>SUM(Q120:Q124)</f>
        <v>305</v>
      </c>
      <c r="R125" s="91">
        <f>SUM(R120:R124)</f>
        <v>18300</v>
      </c>
      <c r="S125" s="167"/>
      <c r="T125" s="170"/>
      <c r="U125" s="172"/>
    </row>
    <row r="126" spans="1:21" ht="20.25" customHeight="1" x14ac:dyDescent="0.2">
      <c r="A126" s="197"/>
      <c r="B126" s="205" t="s">
        <v>99</v>
      </c>
      <c r="C126" s="207" t="s">
        <v>83</v>
      </c>
      <c r="D126" s="73" t="s">
        <v>34</v>
      </c>
      <c r="E126" s="85"/>
      <c r="F126" s="85"/>
      <c r="G126" s="85"/>
      <c r="H126" s="62"/>
      <c r="I126" s="62"/>
      <c r="J126" s="62"/>
      <c r="K126" s="62"/>
      <c r="L126" s="62"/>
      <c r="M126" s="62"/>
      <c r="N126" s="65">
        <v>160</v>
      </c>
      <c r="O126" s="62">
        <v>60</v>
      </c>
      <c r="P126" s="64">
        <f>N126*O126</f>
        <v>9600</v>
      </c>
      <c r="Q126" s="66">
        <v>160</v>
      </c>
      <c r="R126" s="63">
        <f>N126*O126</f>
        <v>9600</v>
      </c>
      <c r="S126" s="167"/>
      <c r="T126" s="170"/>
      <c r="U126" s="172"/>
    </row>
    <row r="127" spans="1:21" ht="18.75" customHeight="1" x14ac:dyDescent="0.2">
      <c r="A127" s="197"/>
      <c r="B127" s="206"/>
      <c r="C127" s="207"/>
      <c r="D127" s="67" t="s">
        <v>35</v>
      </c>
      <c r="E127" s="63"/>
      <c r="F127" s="63"/>
      <c r="G127" s="63"/>
      <c r="H127" s="64"/>
      <c r="I127" s="64"/>
      <c r="J127" s="64"/>
      <c r="K127" s="64"/>
      <c r="L127" s="64"/>
      <c r="M127" s="64"/>
      <c r="N127" s="68">
        <v>20</v>
      </c>
      <c r="O127" s="64">
        <v>60</v>
      </c>
      <c r="P127" s="64">
        <f>N127*O127</f>
        <v>1200</v>
      </c>
      <c r="Q127" s="68">
        <v>20</v>
      </c>
      <c r="R127" s="86">
        <f>N127*O127</f>
        <v>1200</v>
      </c>
      <c r="S127" s="167"/>
      <c r="T127" s="170"/>
      <c r="U127" s="172"/>
    </row>
    <row r="128" spans="1:21" ht="28.5" customHeight="1" thickBot="1" x14ac:dyDescent="0.25">
      <c r="A128" s="197"/>
      <c r="B128" s="206"/>
      <c r="C128" s="207"/>
      <c r="D128" s="75" t="s">
        <v>84</v>
      </c>
      <c r="E128" s="86"/>
      <c r="F128" s="86"/>
      <c r="G128" s="86"/>
      <c r="H128" s="67"/>
      <c r="I128" s="67"/>
      <c r="J128" s="67"/>
      <c r="K128" s="67"/>
      <c r="L128" s="67"/>
      <c r="M128" s="67"/>
      <c r="N128" s="68">
        <v>40</v>
      </c>
      <c r="O128" s="64">
        <v>60</v>
      </c>
      <c r="P128" s="64">
        <f>N128*O128</f>
        <v>2400</v>
      </c>
      <c r="Q128" s="68">
        <v>40</v>
      </c>
      <c r="R128" s="86">
        <f>N128*O128</f>
        <v>2400</v>
      </c>
      <c r="S128" s="167"/>
      <c r="T128" s="170"/>
      <c r="U128" s="172"/>
    </row>
    <row r="129" spans="1:21" ht="15.75" thickBot="1" x14ac:dyDescent="0.25">
      <c r="A129" s="197"/>
      <c r="B129" s="208" t="s">
        <v>71</v>
      </c>
      <c r="C129" s="209"/>
      <c r="D129" s="210"/>
      <c r="E129" s="106"/>
      <c r="F129" s="106"/>
      <c r="G129" s="106"/>
      <c r="H129" s="107"/>
      <c r="I129" s="106"/>
      <c r="J129" s="106"/>
      <c r="K129" s="106"/>
      <c r="L129" s="106"/>
      <c r="M129" s="130"/>
      <c r="N129" s="70">
        <f>SUM(N126:N128)</f>
        <v>220</v>
      </c>
      <c r="O129" s="70"/>
      <c r="P129" s="70">
        <f>SUM(P126:P128)</f>
        <v>13200</v>
      </c>
      <c r="Q129" s="104">
        <f>SUM(Q126:Q128)</f>
        <v>220</v>
      </c>
      <c r="R129" s="102">
        <f>SUM(R126:R128)</f>
        <v>13200</v>
      </c>
      <c r="S129" s="167"/>
      <c r="T129" s="170"/>
      <c r="U129" s="172"/>
    </row>
    <row r="130" spans="1:21" ht="15" x14ac:dyDescent="0.2">
      <c r="A130" s="197"/>
      <c r="B130" s="200" t="s">
        <v>100</v>
      </c>
      <c r="C130" s="203" t="s">
        <v>101</v>
      </c>
      <c r="D130" s="62" t="s">
        <v>34</v>
      </c>
      <c r="E130" s="105"/>
      <c r="F130" s="105"/>
      <c r="G130" s="105"/>
      <c r="H130" s="105"/>
      <c r="I130" s="105"/>
      <c r="J130" s="105"/>
      <c r="K130" s="105"/>
      <c r="L130" s="105"/>
      <c r="M130" s="105"/>
      <c r="N130" s="62">
        <v>18</v>
      </c>
      <c r="O130" s="62">
        <v>60</v>
      </c>
      <c r="P130" s="62">
        <f>N130*O130</f>
        <v>1080</v>
      </c>
      <c r="Q130" s="62">
        <v>18</v>
      </c>
      <c r="R130" s="85">
        <f>N130*O130</f>
        <v>1080</v>
      </c>
      <c r="S130" s="167"/>
      <c r="T130" s="170"/>
      <c r="U130" s="172"/>
    </row>
    <row r="131" spans="1:21" ht="15" x14ac:dyDescent="0.2">
      <c r="A131" s="197"/>
      <c r="B131" s="200"/>
      <c r="C131" s="203"/>
      <c r="D131" s="73" t="s">
        <v>35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64">
        <v>17</v>
      </c>
      <c r="O131" s="64">
        <v>60</v>
      </c>
      <c r="P131" s="62">
        <f>N131*O131</f>
        <v>1020</v>
      </c>
      <c r="Q131" s="64">
        <v>17</v>
      </c>
      <c r="R131" s="85">
        <f>N131*O131</f>
        <v>1020</v>
      </c>
      <c r="S131" s="167"/>
      <c r="T131" s="170"/>
      <c r="U131" s="172"/>
    </row>
    <row r="132" spans="1:21" ht="15" x14ac:dyDescent="0.2">
      <c r="A132" s="197"/>
      <c r="B132" s="200"/>
      <c r="C132" s="203"/>
      <c r="D132" s="73" t="s">
        <v>84</v>
      </c>
      <c r="E132" s="71"/>
      <c r="F132" s="71"/>
      <c r="G132" s="71"/>
      <c r="H132" s="71"/>
      <c r="I132" s="71"/>
      <c r="J132" s="71"/>
      <c r="K132" s="71"/>
      <c r="L132" s="71"/>
      <c r="M132" s="71"/>
      <c r="N132" s="67">
        <v>31</v>
      </c>
      <c r="O132" s="67">
        <v>60</v>
      </c>
      <c r="P132" s="73">
        <f>N132*O132</f>
        <v>1860</v>
      </c>
      <c r="Q132" s="67">
        <v>31</v>
      </c>
      <c r="R132" s="72">
        <f>N132*O132</f>
        <v>1860</v>
      </c>
      <c r="S132" s="167"/>
      <c r="T132" s="170"/>
      <c r="U132" s="172"/>
    </row>
    <row r="133" spans="1:21" ht="23.25" customHeight="1" thickBot="1" x14ac:dyDescent="0.25">
      <c r="A133" s="197"/>
      <c r="B133" s="200"/>
      <c r="C133" s="203"/>
      <c r="D133" s="67" t="s">
        <v>38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7">
        <v>30</v>
      </c>
      <c r="O133" s="67">
        <v>60</v>
      </c>
      <c r="P133" s="67">
        <f>O133*N133</f>
        <v>1800</v>
      </c>
      <c r="Q133" s="67">
        <v>30</v>
      </c>
      <c r="R133" s="86">
        <f>N133*O133</f>
        <v>1800</v>
      </c>
      <c r="S133" s="167"/>
      <c r="T133" s="170"/>
      <c r="U133" s="172"/>
    </row>
    <row r="134" spans="1:21" ht="15.75" thickBot="1" x14ac:dyDescent="0.25">
      <c r="A134" s="197"/>
      <c r="B134" s="183" t="s">
        <v>71</v>
      </c>
      <c r="C134" s="184"/>
      <c r="D134" s="185"/>
      <c r="E134" s="107"/>
      <c r="F134" s="106"/>
      <c r="G134" s="106"/>
      <c r="H134" s="106"/>
      <c r="I134" s="106"/>
      <c r="J134" s="106"/>
      <c r="K134" s="106"/>
      <c r="L134" s="106"/>
      <c r="M134" s="130"/>
      <c r="N134" s="95">
        <f>SUM(N130:N133)</f>
        <v>96</v>
      </c>
      <c r="O134" s="96"/>
      <c r="P134" s="96">
        <f>SUM(P130:P133)</f>
        <v>5760</v>
      </c>
      <c r="Q134" s="96">
        <f>SUM(Q130:Q133)</f>
        <v>96</v>
      </c>
      <c r="R134" s="97">
        <f>SUM(R130:R133)+G134+J134+M134</f>
        <v>5760</v>
      </c>
      <c r="S134" s="167"/>
      <c r="T134" s="170"/>
      <c r="U134" s="172"/>
    </row>
    <row r="135" spans="1:21" ht="15.75" thickBot="1" x14ac:dyDescent="0.25">
      <c r="A135" s="198"/>
      <c r="B135" s="186" t="s">
        <v>74</v>
      </c>
      <c r="C135" s="187"/>
      <c r="D135" s="188"/>
      <c r="E135" s="115"/>
      <c r="F135" s="115"/>
      <c r="G135" s="115"/>
      <c r="H135" s="115"/>
      <c r="I135" s="115"/>
      <c r="J135" s="115"/>
      <c r="K135" s="115"/>
      <c r="L135" s="115"/>
      <c r="M135" s="115"/>
      <c r="N135" s="117">
        <f>N125+N129+N134</f>
        <v>621</v>
      </c>
      <c r="O135" s="117"/>
      <c r="P135" s="128">
        <f>P125+P129+P134</f>
        <v>37260</v>
      </c>
      <c r="Q135" s="117">
        <f>Q125+Q129+Q134</f>
        <v>621</v>
      </c>
      <c r="R135" s="129">
        <f>R125+R129+R134</f>
        <v>37260</v>
      </c>
      <c r="S135" s="168"/>
      <c r="T135" s="171"/>
      <c r="U135" s="172"/>
    </row>
    <row r="136" spans="1:21" x14ac:dyDescent="0.2">
      <c r="N136" s="98"/>
      <c r="O136" s="92"/>
      <c r="P136" s="92"/>
      <c r="Q136" s="92"/>
      <c r="R136" s="92"/>
    </row>
  </sheetData>
  <mergeCells count="136">
    <mergeCell ref="A9:U9"/>
    <mergeCell ref="A2:G2"/>
    <mergeCell ref="B4:E4"/>
    <mergeCell ref="Q2:T2"/>
    <mergeCell ref="Q3:U3"/>
    <mergeCell ref="Q4:U4"/>
    <mergeCell ref="A11:U11"/>
    <mergeCell ref="A12:U12"/>
    <mergeCell ref="A13:U13"/>
    <mergeCell ref="A14:A19"/>
    <mergeCell ref="B14:B19"/>
    <mergeCell ref="C14:C19"/>
    <mergeCell ref="D14:R15"/>
    <mergeCell ref="S14:S19"/>
    <mergeCell ref="D16:F17"/>
    <mergeCell ref="G16:I17"/>
    <mergeCell ref="J16:L17"/>
    <mergeCell ref="M16:P17"/>
    <mergeCell ref="Q16:R17"/>
    <mergeCell ref="T14:T18"/>
    <mergeCell ref="U34:U42"/>
    <mergeCell ref="S34:S42"/>
    <mergeCell ref="T21:T33"/>
    <mergeCell ref="B28:C28"/>
    <mergeCell ref="B25:B27"/>
    <mergeCell ref="B24:C24"/>
    <mergeCell ref="U21:U33"/>
    <mergeCell ref="S21:S33"/>
    <mergeCell ref="T55:T61"/>
    <mergeCell ref="B91:D91"/>
    <mergeCell ref="B82:D82"/>
    <mergeCell ref="B65:D65"/>
    <mergeCell ref="U55:U61"/>
    <mergeCell ref="S55:S61"/>
    <mergeCell ref="U43:U54"/>
    <mergeCell ref="S43:S54"/>
    <mergeCell ref="B34:B36"/>
    <mergeCell ref="T34:T42"/>
    <mergeCell ref="B38:B40"/>
    <mergeCell ref="T43:T54"/>
    <mergeCell ref="A42:C42"/>
    <mergeCell ref="A34:A41"/>
    <mergeCell ref="B37:C37"/>
    <mergeCell ref="B41:C41"/>
    <mergeCell ref="B49:C49"/>
    <mergeCell ref="B47:B48"/>
    <mergeCell ref="A61:C61"/>
    <mergeCell ref="B60:C60"/>
    <mergeCell ref="B58:B59"/>
    <mergeCell ref="A74:A91"/>
    <mergeCell ref="B74:B77"/>
    <mergeCell ref="C74:C77"/>
    <mergeCell ref="B78:D78"/>
    <mergeCell ref="B83:B86"/>
    <mergeCell ref="C83:C86"/>
    <mergeCell ref="B87:D87"/>
    <mergeCell ref="B79:B81"/>
    <mergeCell ref="C79:C81"/>
    <mergeCell ref="B88:B89"/>
    <mergeCell ref="B21:B23"/>
    <mergeCell ref="C88:C89"/>
    <mergeCell ref="B90:D90"/>
    <mergeCell ref="A21:A32"/>
    <mergeCell ref="A62:A73"/>
    <mergeCell ref="B66:B67"/>
    <mergeCell ref="C66:C67"/>
    <mergeCell ref="B68:D68"/>
    <mergeCell ref="B69:B71"/>
    <mergeCell ref="C69:C71"/>
    <mergeCell ref="B72:D72"/>
    <mergeCell ref="B73:D73"/>
    <mergeCell ref="B46:C46"/>
    <mergeCell ref="B43:B45"/>
    <mergeCell ref="A43:A53"/>
    <mergeCell ref="A33:C33"/>
    <mergeCell ref="B32:C32"/>
    <mergeCell ref="B29:B31"/>
    <mergeCell ref="B57:C57"/>
    <mergeCell ref="B55:B56"/>
    <mergeCell ref="A55:A60"/>
    <mergeCell ref="A54:C54"/>
    <mergeCell ref="B53:C53"/>
    <mergeCell ref="B50:B52"/>
    <mergeCell ref="B62:B64"/>
    <mergeCell ref="C62:C64"/>
    <mergeCell ref="C107:C109"/>
    <mergeCell ref="B110:D110"/>
    <mergeCell ref="B111:B113"/>
    <mergeCell ref="B130:B133"/>
    <mergeCell ref="C130:C133"/>
    <mergeCell ref="A92:A102"/>
    <mergeCell ref="B92:B94"/>
    <mergeCell ref="C92:C94"/>
    <mergeCell ref="B95:D95"/>
    <mergeCell ref="B96:B97"/>
    <mergeCell ref="C96:C97"/>
    <mergeCell ref="B99:B100"/>
    <mergeCell ref="C99:C100"/>
    <mergeCell ref="B101:D101"/>
    <mergeCell ref="B98:D98"/>
    <mergeCell ref="B102:D102"/>
    <mergeCell ref="B134:D134"/>
    <mergeCell ref="B135:D135"/>
    <mergeCell ref="S62:S73"/>
    <mergeCell ref="T62:T73"/>
    <mergeCell ref="S103:S119"/>
    <mergeCell ref="T103:T119"/>
    <mergeCell ref="A120:A135"/>
    <mergeCell ref="B120:B124"/>
    <mergeCell ref="C120:C124"/>
    <mergeCell ref="B125:D125"/>
    <mergeCell ref="B126:B128"/>
    <mergeCell ref="C126:C128"/>
    <mergeCell ref="B129:D129"/>
    <mergeCell ref="C111:C113"/>
    <mergeCell ref="B114:D114"/>
    <mergeCell ref="B115:B117"/>
    <mergeCell ref="C115:C117"/>
    <mergeCell ref="B118:D118"/>
    <mergeCell ref="B119:D119"/>
    <mergeCell ref="A103:A119"/>
    <mergeCell ref="B103:B105"/>
    <mergeCell ref="C103:C105"/>
    <mergeCell ref="B106:D106"/>
    <mergeCell ref="B107:B109"/>
    <mergeCell ref="U103:U119"/>
    <mergeCell ref="S120:S135"/>
    <mergeCell ref="T120:T135"/>
    <mergeCell ref="U120:U135"/>
    <mergeCell ref="U62:U73"/>
    <mergeCell ref="S74:S91"/>
    <mergeCell ref="T74:T91"/>
    <mergeCell ref="U74:U91"/>
    <mergeCell ref="S92:S102"/>
    <mergeCell ref="T92:T102"/>
    <mergeCell ref="U92:U102"/>
  </mergeCells>
  <phoneticPr fontId="0" type="noConversion"/>
  <pageMargins left="0.23622047244094491" right="0.23622047244094491" top="0.23622047244094491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1405</vt:lpstr>
      <vt:lpstr>1404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penchev</dc:creator>
  <cp:lastModifiedBy>PC</cp:lastModifiedBy>
  <cp:lastPrinted>2017-06-14T12:31:56Z</cp:lastPrinted>
  <dcterms:created xsi:type="dcterms:W3CDTF">2012-08-14T06:13:08Z</dcterms:created>
  <dcterms:modified xsi:type="dcterms:W3CDTF">2017-06-14T19:25:48Z</dcterms:modified>
</cp:coreProperties>
</file>