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80" windowWidth="15135" windowHeight="9240" activeTab="0"/>
  </bookViews>
  <sheets>
    <sheet name="Sheet1" sheetId="1" r:id="rId1"/>
    <sheet name="komp" sheetId="2" r:id="rId2"/>
  </sheets>
  <definedNames>
    <definedName name="А1">#REF!</definedName>
    <definedName name="_xlnm.Print_Area" localSheetId="0">'Sheet1'!$B$1:$G$103</definedName>
  </definedNames>
  <calcPr fullCalcOnLoad="1"/>
</workbook>
</file>

<file path=xl/sharedStrings.xml><?xml version="1.0" encoding="utf-8"?>
<sst xmlns="http://schemas.openxmlformats.org/spreadsheetml/2006/main" count="131" uniqueCount="110">
  <si>
    <t>№</t>
  </si>
  <si>
    <t>НАИМЕНОВАНИЕ НА ОБЕКТИТЕ</t>
  </si>
  <si>
    <t>I.ЦЕЛЕВА СУБСИДИЯ</t>
  </si>
  <si>
    <t xml:space="preserve">Всичко I. Целева субсидия </t>
  </si>
  <si>
    <t>II. СОБСТВЕНИ БЮДЖЕТНИ СРЕДСТВА</t>
  </si>
  <si>
    <t>Доствка на 3бр.лаптопи за  за отдел АООС</t>
  </si>
  <si>
    <t>Отчет към 30.06.13г..</t>
  </si>
  <si>
    <t>Уточнен план 2013г.</t>
  </si>
  <si>
    <t>Актуализация(+/-)</t>
  </si>
  <si>
    <t>§51 00 - Основен ремонт на ДМА</t>
  </si>
  <si>
    <t>§52 00 - Придобиване на ДМА</t>
  </si>
  <si>
    <t>§ 51 00 - Основен  ремонт на ДМА</t>
  </si>
  <si>
    <t>§ 53 00 - Придобиване на НДМА</t>
  </si>
  <si>
    <t>Почивно дело, култура и религиозни дейности</t>
  </si>
  <si>
    <t>Социално осигуряване, подпомагане и грижи</t>
  </si>
  <si>
    <t>Отбрана и сигурност</t>
  </si>
  <si>
    <t>Общи държавни служби</t>
  </si>
  <si>
    <t>Здравеопазване</t>
  </si>
  <si>
    <t>Доставка на компютърна техника за общинска администрация</t>
  </si>
  <si>
    <t>Доставка на компютърна техника</t>
  </si>
  <si>
    <t>Доставка на компютърна конфигурация за НЖ</t>
  </si>
  <si>
    <t>Доставка на компютърни конфигурации за ЗЖВТПЗ</t>
  </si>
  <si>
    <t>Доставка на компютърни конфигурации за ЗЖМФУ</t>
  </si>
  <si>
    <t>Доставка на компютърни конфигурации за ДЦВТПУ</t>
  </si>
  <si>
    <t>Доставка на компютърни конфигурации за ЦОП</t>
  </si>
  <si>
    <t>Доставка на компютърна конфигурация за ЦСРИ</t>
  </si>
  <si>
    <t>Доставка на компютърна техника/худ. Галерия/</t>
  </si>
  <si>
    <t>Доставка на компютърна техника/БД "Обреди"/</t>
  </si>
  <si>
    <t>Доставка на компютърна техника за РИМ</t>
  </si>
  <si>
    <t xml:space="preserve">Доставка на копирна маяина за РИМ </t>
  </si>
  <si>
    <t>ВСИЧКО</t>
  </si>
  <si>
    <t xml:space="preserve">КАПИТАЛОВИ РАЗХОДИ  </t>
  </si>
  <si>
    <t xml:space="preserve">Всичко II. Собствени бюджетни средства </t>
  </si>
  <si>
    <t>Уточнен план към 31.12.2015 г.</t>
  </si>
  <si>
    <t>Функция 6 "Жилищно строителство, БКС и ООС"</t>
  </si>
  <si>
    <t>Функция 1 "Общи държавни служби"</t>
  </si>
  <si>
    <t>Отчет към 31.12.2015 г.</t>
  </si>
  <si>
    <t xml:space="preserve"> Ремонт на общински пътища в Община Угърчин</t>
  </si>
  <si>
    <t>в това число:</t>
  </si>
  <si>
    <t>LOV2201/ІІІ-3502,Бежаново -Ъглен /-Драгана-/ІІІ-3504/</t>
  </si>
  <si>
    <t>LOV1203/ІІІ-402,Бълг.Извор-Борима/-Лесидрен</t>
  </si>
  <si>
    <t>LOV1205/І-4,Бълг.Извор-Микре/-Кирчево-Лесидрен/LOV1203</t>
  </si>
  <si>
    <t>LOV1200/ІІІ-305,Катунец-Радювене/-Каленик-/ІІІ-3504/</t>
  </si>
  <si>
    <t>LOV2076/ІІ-35,Л-ч-Тр./-Абл.-гр.общ.(Л-ч-У-н)Голец-Микре/І-4</t>
  </si>
  <si>
    <t>LOV3206/І-4,Бълг.Извор-Микре/Вас.махала-/ІІІ-402</t>
  </si>
  <si>
    <t>Функция 3 "Образование"</t>
  </si>
  <si>
    <t xml:space="preserve"> ППР"Рехабилитация и реконструкция път Драгана - LOV2201/ІІІ-3502,Бежаново -Ъглен /-Драгана-/ІІІ-3504/"</t>
  </si>
  <si>
    <t xml:space="preserve"> ППР"Ремонт кабелна мрежа улично осветление в населените места на  община Угърчин"</t>
  </si>
  <si>
    <t>Санитарни възли училище с.Лесидрен</t>
  </si>
  <si>
    <t>"Реконструкция ВВМ с.Славщица" - преходен  2014 год.</t>
  </si>
  <si>
    <t>"Реконструкция ВВМ кв.170 гр.Угърчин" - преходен  2014 год.</t>
  </si>
  <si>
    <t>"Ремонт канализационна мрежа гр.Угърчин"</t>
  </si>
  <si>
    <t>Функция 5 "Социално осигуряване, подпомагане и грижи"</t>
  </si>
  <si>
    <t>Функция 7 "Почивно дело, култура и религиозни дейности"</t>
  </si>
  <si>
    <t>Функция 8 "Икономически дейности и услуги"</t>
  </si>
  <si>
    <t>Изработка на Горскостопански план на Об.Угърчин</t>
  </si>
  <si>
    <t>III. ДРУГИ ИЗТОЧНИЦИ</t>
  </si>
  <si>
    <t>"Ремонт на СОУ "Св.Св.Кирил и Методий" гр.Угърчин / ремонт  на покрив централно крило и вътрешен ремонт /</t>
  </si>
  <si>
    <t>Ремонт на ОДЗ гр.Угърчин / препокриване на централна сграда/</t>
  </si>
  <si>
    <t xml:space="preserve"> Компютри и хардуер ОУ"Хр.Ботев"с.Кирчево</t>
  </si>
  <si>
    <t>Всичко III.  Други източници</t>
  </si>
  <si>
    <t xml:space="preserve"> Компютри и хардуер ОУ"П.Хилендарски"с.Лесидрен</t>
  </si>
  <si>
    <t>"Осигуряване на достъпна среда Кметство с. Драгана"</t>
  </si>
  <si>
    <t>"Прилагане на ЕЕ мерки кметство с. Славщица"</t>
  </si>
  <si>
    <t>"Вътрешен ремонт на Кметство с. Микре /бивша ритуална зала и  тоалетна/"</t>
  </si>
  <si>
    <t xml:space="preserve"> "Реконструкция ВВМ гр. Угърчин по улици "Вълчо     Русковски","Петко Войвода" , "Търговище", "Марагидик", "Хан Кубрат""</t>
  </si>
  <si>
    <t>"СН "Реконструкция ВВМ гр. Угърчин по улици "Вълчо Русковски", "Петко Войвода", "Търговище", "Марагидик", "Хан Кубрат" и "Васил Левски""</t>
  </si>
  <si>
    <t>"Геодезическо заснемане за попълване на кадастър за обект "Реконструкция ВВМ гр. Угърчин по улици "Вълчо Русковски", "Петко Войвода" и "Търговище""</t>
  </si>
  <si>
    <t>"Асфалтиране на ул. Стефан Караджа с. Кирчево""</t>
  </si>
  <si>
    <t>КСС и СН ремонт общински пътища в Община Угърчин</t>
  </si>
  <si>
    <t xml:space="preserve"> "Оборудване на кабинети за теория и практика за паралелка с профил готвач"</t>
  </si>
  <si>
    <t>Комплексен доклад за оценка на съответствието на 6 броя инвестиционни проекти за път LOV1203; LOV 1205; улична мрежа с.Кирчево; улична мрежа с.Лесидрен; път LOV 3208/III-307/ и Детска градина гр.Угърчин</t>
  </si>
  <si>
    <t>"Реконструкция  ВВМ с. Катунец и с. Драгана"</t>
  </si>
  <si>
    <t xml:space="preserve">                               §53 00 - Придобиване на НМА</t>
  </si>
  <si>
    <t xml:space="preserve">              Функция 6 "Жилищно строителство, БКС и ООС"</t>
  </si>
  <si>
    <t>Уточнен план към 31.12.2016 г.</t>
  </si>
  <si>
    <t>Отчет към 31.12.2016 г.</t>
  </si>
  <si>
    <t>ОБЩИНА УГЪРЧИН - ОТЧЕТ БЮДЖЕТ 2016 г.</t>
  </si>
  <si>
    <t>Приложение № 13</t>
  </si>
  <si>
    <t>"Вътрешен ремонт на кметство с. Орляне"</t>
  </si>
  <si>
    <t>"Ремонт покрив складова база кметство с. Лесидрен"</t>
  </si>
  <si>
    <t>"Ремонт покрив кметство с. Катунец"</t>
  </si>
  <si>
    <t>"Ремонт тоалетна кметство с. Кирчево"</t>
  </si>
  <si>
    <t>"Вътрешен ремонт кметство с.Драгана"</t>
  </si>
  <si>
    <t>"Вътрешен ремонт сграда Общ. администрация , гр. Угърчин /преходен/"</t>
  </si>
  <si>
    <t>"Ремонт сграда СУ "Св. Св. Кирил и Методий" - гр. Угърчин"</t>
  </si>
  <si>
    <t xml:space="preserve">                               Функция 4 "Здравеопазване"</t>
  </si>
  <si>
    <t>Ремонт покрив дравна служба с. Лесидрен</t>
  </si>
  <si>
    <t>"Възстановяване на тротоари с. Славщица след ремонт на пътя"</t>
  </si>
  <si>
    <t>"Изкърпване на улици с. Орляне"</t>
  </si>
  <si>
    <t>Изкърпване на ул. Угърчинска" с. Сопот"</t>
  </si>
  <si>
    <t>"Реконструкция ВВМ ул. „Васил Левски”, гр. Угърчин”</t>
  </si>
  <si>
    <t xml:space="preserve"> "Реконструкция ВВМ гр. Угърчин по улици</t>
  </si>
  <si>
    <t xml:space="preserve">  Функция 7 "Почивно дело, култура и религиозни дейности"</t>
  </si>
  <si>
    <t>"Закупуване на компютри и копирни машини с включен софтуер"</t>
  </si>
  <si>
    <t>"Вътрешен ремонт Читалище Лесидрен и част. ремонт на покрива"</t>
  </si>
  <si>
    <t>"Придобиване на компютри"</t>
  </si>
  <si>
    <t>"Закупуване на лек автомобил за Домашен социален патронаж"</t>
  </si>
  <si>
    <t>"Изграждане на системи за видеонаблюдение в в селата Катунец, Каленик, Драгана, Лесидрен, Кирчево, Голец, Микре"</t>
  </si>
  <si>
    <t>"Даставка и монтаж на 2 броя билбордове"</t>
  </si>
  <si>
    <t>"Закупуване на храсторези и моторни косачки"</t>
  </si>
  <si>
    <t>"АН Централна селска част с. Лесидрен и Централна селска част с. Катунец, общ.Угърчин"</t>
  </si>
  <si>
    <t>"Реконструкция на селскостопанска сграда за клуб на пенсионера, с. Лесидрен"</t>
  </si>
  <si>
    <t>"Геодезическо заснемане и проектиране за обект "Реконструкция на ВВМ на с. Драгана и реконструкция на ВВМ на с. Катунец""</t>
  </si>
  <si>
    <t>"СН "Реконструкция на ВВМ на с. Драгана и реконструкция на ВВМ на с. Катунец""</t>
  </si>
  <si>
    <t xml:space="preserve">„Рехабилитация на общински пътища в землището на село Кирчево и село Лесидрен“ </t>
  </si>
  <si>
    <t>"Изграждане на отоплителна инсталация за Читалище Лесидрен"</t>
  </si>
  <si>
    <t>"Закупуване на автомобил с вишка за нуждите на радиовъзел при община Угърчин"</t>
  </si>
  <si>
    <t>ВСИЧКО КАПИТАЛОВИ РАЗХОДИ: /I+II/</t>
  </si>
  <si>
    <t>"Изработка на общ устройствен план на Община Угърчин"</t>
  </si>
</sst>
</file>

<file path=xl/styles.xml><?xml version="1.0" encoding="utf-8"?>
<styleSheet xmlns="http://schemas.openxmlformats.org/spreadsheetml/2006/main">
  <numFmts count="5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"/>
    <numFmt numFmtId="195" formatCode="0.00000000"/>
    <numFmt numFmtId="196" formatCode="0.0E+00"/>
    <numFmt numFmtId="197" formatCode="0E+00"/>
    <numFmt numFmtId="198" formatCode="&quot;Да&quot;;&quot;Да&quot;;&quot;Не&quot;"/>
    <numFmt numFmtId="199" formatCode="&quot;Истина&quot;;&quot; Истина &quot;;&quot; Неистина &quot;"/>
    <numFmt numFmtId="200" formatCode="&quot;Включено&quot;;&quot; Включено &quot;;&quot; Изключено &quot;"/>
    <numFmt numFmtId="201" formatCode="[$€-2]\ #,##0.00_);[Red]\([$€-2]\ #,##0.00\)"/>
    <numFmt numFmtId="202" formatCode="[$-402]dd\ mmmm\ yyyy\ &quot;г.&quot;"/>
    <numFmt numFmtId="203" formatCode="dd\.mm\.yyyy\ &quot;г.&quot;;@"/>
    <numFmt numFmtId="204" formatCode="#,##0.000"/>
    <numFmt numFmtId="205" formatCode="#,##0.0000"/>
    <numFmt numFmtId="206" formatCode="mmm/yyyy"/>
    <numFmt numFmtId="207" formatCode="_-* #,##0.0\ &quot;лв&quot;_-;\-* #,##0.0\ &quot;лв&quot;_-;_-* &quot;-&quot;??\ &quot;лв&quot;_-;_-@_-"/>
    <numFmt numFmtId="208" formatCode="_-* #,##0\ &quot;лв&quot;_-;\-* #,##0\ &quot;лв&quot;_-;_-* &quot;-&quot;??\ &quot;лв&quot;_-;_-@_-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6" applyNumberFormat="0" applyAlignment="0" applyProtection="0"/>
    <xf numFmtId="0" fontId="38" fillId="28" borderId="2" applyNumberFormat="0" applyAlignment="0" applyProtection="0"/>
    <xf numFmtId="0" fontId="39" fillId="29" borderId="7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3" fontId="7" fillId="0" borderId="12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3" fontId="7" fillId="33" borderId="12" xfId="0" applyNumberFormat="1" applyFont="1" applyFill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3" fontId="7" fillId="0" borderId="10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right" wrapText="1"/>
    </xf>
    <xf numFmtId="0" fontId="9" fillId="0" borderId="22" xfId="0" applyFont="1" applyFill="1" applyBorder="1" applyAlignment="1">
      <alignment wrapText="1"/>
    </xf>
    <xf numFmtId="3" fontId="7" fillId="0" borderId="23" xfId="0" applyNumberFormat="1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7" fillId="32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9" fillId="0" borderId="19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/>
    </xf>
    <xf numFmtId="3" fontId="7" fillId="0" borderId="14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wrapText="1"/>
    </xf>
    <xf numFmtId="3" fontId="7" fillId="33" borderId="20" xfId="0" applyNumberFormat="1" applyFont="1" applyFill="1" applyBorder="1" applyAlignment="1">
      <alignment vertical="center" wrapText="1"/>
    </xf>
    <xf numFmtId="3" fontId="6" fillId="0" borderId="20" xfId="0" applyNumberFormat="1" applyFont="1" applyBorder="1" applyAlignment="1">
      <alignment vertical="center" wrapText="1"/>
    </xf>
    <xf numFmtId="0" fontId="0" fillId="0" borderId="20" xfId="0" applyFont="1" applyBorder="1" applyAlignment="1">
      <alignment/>
    </xf>
    <xf numFmtId="3" fontId="7" fillId="0" borderId="20" xfId="0" applyNumberFormat="1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vertical="center" wrapText="1"/>
    </xf>
    <xf numFmtId="3" fontId="6" fillId="0" borderId="20" xfId="0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0" borderId="26" xfId="0" applyFont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 wrapText="1"/>
    </xf>
    <xf numFmtId="3" fontId="7" fillId="33" borderId="18" xfId="0" applyNumberFormat="1" applyFont="1" applyFill="1" applyBorder="1" applyAlignment="1">
      <alignment vertical="center" wrapText="1"/>
    </xf>
    <xf numFmtId="3" fontId="6" fillId="0" borderId="18" xfId="0" applyNumberFormat="1" applyFont="1" applyBorder="1" applyAlignment="1">
      <alignment wrapText="1"/>
    </xf>
    <xf numFmtId="3" fontId="7" fillId="0" borderId="18" xfId="0" applyNumberFormat="1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27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vertical="center" wrapText="1"/>
    </xf>
    <xf numFmtId="3" fontId="7" fillId="0" borderId="27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wrapText="1"/>
    </xf>
    <xf numFmtId="3" fontId="6" fillId="0" borderId="27" xfId="0" applyNumberFormat="1" applyFont="1" applyBorder="1" applyAlignment="1">
      <alignment wrapText="1"/>
    </xf>
    <xf numFmtId="3" fontId="6" fillId="0" borderId="24" xfId="0" applyNumberFormat="1" applyFont="1" applyFill="1" applyBorder="1" applyAlignment="1">
      <alignment vertical="center" wrapText="1"/>
    </xf>
    <xf numFmtId="3" fontId="7" fillId="32" borderId="28" xfId="0" applyNumberFormat="1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wrapText="1"/>
    </xf>
    <xf numFmtId="3" fontId="6" fillId="0" borderId="29" xfId="0" applyNumberFormat="1" applyFont="1" applyBorder="1" applyAlignment="1">
      <alignment wrapText="1"/>
    </xf>
    <xf numFmtId="0" fontId="0" fillId="0" borderId="29" xfId="0" applyFont="1" applyBorder="1" applyAlignment="1">
      <alignment/>
    </xf>
    <xf numFmtId="3" fontId="6" fillId="0" borderId="23" xfId="0" applyNumberFormat="1" applyFont="1" applyFill="1" applyBorder="1" applyAlignment="1">
      <alignment vertical="center" wrapText="1"/>
    </xf>
    <xf numFmtId="3" fontId="7" fillId="32" borderId="30" xfId="0" applyNumberFormat="1" applyFont="1" applyFill="1" applyBorder="1" applyAlignment="1">
      <alignment vertical="center" wrapText="1"/>
    </xf>
    <xf numFmtId="0" fontId="9" fillId="32" borderId="19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32" borderId="22" xfId="0" applyFont="1" applyFill="1" applyBorder="1" applyAlignment="1">
      <alignment/>
    </xf>
    <xf numFmtId="0" fontId="9" fillId="0" borderId="26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26" xfId="0" applyFont="1" applyFill="1" applyBorder="1" applyAlignment="1">
      <alignment/>
    </xf>
    <xf numFmtId="0" fontId="9" fillId="32" borderId="19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19" xfId="0" applyFont="1" applyBorder="1" applyAlignment="1">
      <alignment/>
    </xf>
    <xf numFmtId="0" fontId="7" fillId="32" borderId="31" xfId="0" applyFont="1" applyFill="1" applyBorder="1" applyAlignment="1">
      <alignment horizontal="right" vertical="center" wrapText="1"/>
    </xf>
    <xf numFmtId="0" fontId="7" fillId="0" borderId="32" xfId="0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vertical="center" wrapText="1"/>
    </xf>
    <xf numFmtId="3" fontId="6" fillId="0" borderId="32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wrapText="1"/>
    </xf>
    <xf numFmtId="3" fontId="6" fillId="0" borderId="32" xfId="0" applyNumberFormat="1" applyFont="1" applyBorder="1" applyAlignment="1">
      <alignment wrapText="1"/>
    </xf>
    <xf numFmtId="3" fontId="6" fillId="0" borderId="25" xfId="0" applyNumberFormat="1" applyFont="1" applyFill="1" applyBorder="1" applyAlignment="1">
      <alignment vertical="center" wrapText="1"/>
    </xf>
    <xf numFmtId="3" fontId="7" fillId="32" borderId="33" xfId="0" applyNumberFormat="1" applyFont="1" applyFill="1" applyBorder="1" applyAlignment="1">
      <alignment vertical="center" wrapText="1"/>
    </xf>
    <xf numFmtId="0" fontId="6" fillId="0" borderId="26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2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3" fontId="6" fillId="0" borderId="26" xfId="0" applyNumberFormat="1" applyFont="1" applyBorder="1" applyAlignment="1">
      <alignment/>
    </xf>
    <xf numFmtId="3" fontId="6" fillId="0" borderId="19" xfId="0" applyNumberFormat="1" applyFont="1" applyBorder="1" applyAlignment="1">
      <alignment horizontal="right" wrapText="1"/>
    </xf>
    <xf numFmtId="3" fontId="6" fillId="0" borderId="14" xfId="0" applyNumberFormat="1" applyFont="1" applyBorder="1" applyAlignment="1">
      <alignment wrapText="1"/>
    </xf>
    <xf numFmtId="3" fontId="6" fillId="0" borderId="26" xfId="0" applyNumberFormat="1" applyFont="1" applyBorder="1" applyAlignment="1">
      <alignment wrapText="1"/>
    </xf>
    <xf numFmtId="3" fontId="6" fillId="0" borderId="18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7" fillId="32" borderId="31" xfId="0" applyNumberFormat="1" applyFont="1" applyFill="1" applyBorder="1" applyAlignment="1">
      <alignment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26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9" xfId="0" applyFill="1" applyBorder="1" applyAlignment="1">
      <alignment horizontal="right" wrapText="1"/>
    </xf>
    <xf numFmtId="0" fontId="0" fillId="0" borderId="22" xfId="0" applyFill="1" applyBorder="1" applyAlignment="1">
      <alignment horizontal="right" wrapText="1"/>
    </xf>
    <xf numFmtId="0" fontId="0" fillId="32" borderId="31" xfId="0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0" fontId="10" fillId="0" borderId="26" xfId="0" applyFont="1" applyFill="1" applyBorder="1" applyAlignment="1">
      <alignment/>
    </xf>
    <xf numFmtId="0" fontId="11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33" borderId="31" xfId="0" applyFill="1" applyBorder="1" applyAlignment="1">
      <alignment horizontal="right" wrapText="1"/>
    </xf>
    <xf numFmtId="0" fontId="7" fillId="33" borderId="31" xfId="0" applyFont="1" applyFill="1" applyBorder="1" applyAlignment="1">
      <alignment horizontal="right" vertical="center" wrapText="1"/>
    </xf>
    <xf numFmtId="3" fontId="7" fillId="33" borderId="30" xfId="0" applyNumberFormat="1" applyFont="1" applyFill="1" applyBorder="1" applyAlignment="1">
      <alignment vertical="center" wrapText="1"/>
    </xf>
    <xf numFmtId="3" fontId="7" fillId="33" borderId="28" xfId="0" applyNumberFormat="1" applyFont="1" applyFill="1" applyBorder="1" applyAlignment="1">
      <alignment vertical="center" wrapText="1"/>
    </xf>
    <xf numFmtId="3" fontId="7" fillId="33" borderId="33" xfId="0" applyNumberFormat="1" applyFont="1" applyFill="1" applyBorder="1" applyAlignment="1">
      <alignment vertical="center" wrapText="1"/>
    </xf>
    <xf numFmtId="3" fontId="7" fillId="33" borderId="31" xfId="0" applyNumberFormat="1" applyFont="1" applyFill="1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34" xfId="0" applyBorder="1" applyAlignment="1">
      <alignment horizontal="right" wrapText="1"/>
    </xf>
    <xf numFmtId="0" fontId="10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3" fontId="7" fillId="0" borderId="35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3" fontId="6" fillId="0" borderId="36" xfId="0" applyNumberFormat="1" applyFont="1" applyBorder="1" applyAlignment="1">
      <alignment wrapText="1"/>
    </xf>
    <xf numFmtId="0" fontId="7" fillId="32" borderId="14" xfId="0" applyFont="1" applyFill="1" applyBorder="1" applyAlignment="1">
      <alignment horizontal="center" vertical="center" wrapText="1"/>
    </xf>
    <xf numFmtId="3" fontId="6" fillId="0" borderId="37" xfId="0" applyNumberFormat="1" applyFont="1" applyBorder="1" applyAlignment="1">
      <alignment wrapText="1"/>
    </xf>
    <xf numFmtId="0" fontId="0" fillId="0" borderId="38" xfId="0" applyBorder="1" applyAlignment="1">
      <alignment horizontal="right" wrapText="1"/>
    </xf>
    <xf numFmtId="0" fontId="0" fillId="0" borderId="39" xfId="0" applyBorder="1" applyAlignment="1">
      <alignment horizontal="right" wrapText="1"/>
    </xf>
    <xf numFmtId="0" fontId="0" fillId="0" borderId="40" xfId="0" applyBorder="1" applyAlignment="1">
      <alignment horizontal="right" wrapText="1"/>
    </xf>
    <xf numFmtId="0" fontId="8" fillId="32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right" wrapText="1"/>
    </xf>
    <xf numFmtId="0" fontId="7" fillId="0" borderId="3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0" borderId="36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3" fontId="7" fillId="0" borderId="43" xfId="0" applyNumberFormat="1" applyFont="1" applyBorder="1" applyAlignment="1">
      <alignment vertical="center" wrapText="1"/>
    </xf>
    <xf numFmtId="3" fontId="7" fillId="0" borderId="44" xfId="0" applyNumberFormat="1" applyFont="1" applyBorder="1" applyAlignment="1">
      <alignment vertical="center" wrapText="1"/>
    </xf>
    <xf numFmtId="3" fontId="7" fillId="0" borderId="45" xfId="0" applyNumberFormat="1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vertical="center" wrapText="1"/>
    </xf>
    <xf numFmtId="3" fontId="6" fillId="0" borderId="46" xfId="0" applyNumberFormat="1" applyFont="1" applyBorder="1" applyAlignment="1">
      <alignment vertical="center" wrapText="1"/>
    </xf>
    <xf numFmtId="3" fontId="6" fillId="0" borderId="47" xfId="0" applyNumberFormat="1" applyFont="1" applyBorder="1" applyAlignment="1">
      <alignment vertical="center" wrapText="1"/>
    </xf>
    <xf numFmtId="3" fontId="6" fillId="0" borderId="48" xfId="0" applyNumberFormat="1" applyFont="1" applyBorder="1" applyAlignment="1">
      <alignment vertical="center" wrapText="1"/>
    </xf>
    <xf numFmtId="3" fontId="6" fillId="0" borderId="49" xfId="0" applyNumberFormat="1" applyFont="1" applyBorder="1" applyAlignment="1">
      <alignment vertical="center" wrapText="1"/>
    </xf>
    <xf numFmtId="3" fontId="6" fillId="0" borderId="36" xfId="0" applyNumberFormat="1" applyFont="1" applyFill="1" applyBorder="1" applyAlignment="1">
      <alignment wrapText="1"/>
    </xf>
    <xf numFmtId="3" fontId="6" fillId="0" borderId="14" xfId="0" applyNumberFormat="1" applyFont="1" applyFill="1" applyBorder="1" applyAlignment="1">
      <alignment wrapText="1"/>
    </xf>
    <xf numFmtId="3" fontId="6" fillId="0" borderId="37" xfId="0" applyNumberFormat="1" applyFont="1" applyFill="1" applyBorder="1" applyAlignment="1">
      <alignment wrapText="1"/>
    </xf>
    <xf numFmtId="3" fontId="6" fillId="0" borderId="50" xfId="0" applyNumberFormat="1" applyFont="1" applyBorder="1" applyAlignment="1">
      <alignment vertical="center" wrapText="1"/>
    </xf>
    <xf numFmtId="3" fontId="6" fillId="0" borderId="51" xfId="0" applyNumberFormat="1" applyFont="1" applyBorder="1" applyAlignment="1">
      <alignment vertical="center" wrapText="1"/>
    </xf>
    <xf numFmtId="0" fontId="11" fillId="0" borderId="36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0" fontId="0" fillId="0" borderId="35" xfId="0" applyBorder="1" applyAlignment="1">
      <alignment horizontal="right" wrapText="1"/>
    </xf>
    <xf numFmtId="0" fontId="3" fillId="0" borderId="31" xfId="0" applyFont="1" applyBorder="1" applyAlignment="1">
      <alignment horizontal="right" wrapText="1"/>
    </xf>
    <xf numFmtId="0" fontId="3" fillId="0" borderId="30" xfId="0" applyFont="1" applyBorder="1" applyAlignment="1">
      <alignment/>
    </xf>
    <xf numFmtId="3" fontId="7" fillId="0" borderId="31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0" fontId="11" fillId="0" borderId="36" xfId="0" applyFont="1" applyBorder="1" applyAlignment="1">
      <alignment horizontal="justify"/>
    </xf>
    <xf numFmtId="0" fontId="11" fillId="0" borderId="37" xfId="0" applyFont="1" applyBorder="1" applyAlignment="1">
      <alignment horizontal="justify"/>
    </xf>
    <xf numFmtId="0" fontId="0" fillId="0" borderId="36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3" fontId="6" fillId="0" borderId="18" xfId="0" applyNumberFormat="1" applyFont="1" applyBorder="1" applyAlignment="1">
      <alignment vertical="center" wrapText="1"/>
    </xf>
    <xf numFmtId="0" fontId="0" fillId="0" borderId="31" xfId="0" applyBorder="1" applyAlignment="1">
      <alignment horizontal="right" wrapText="1"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view="pageBreakPreview" zoomScaleSheetLayoutView="100" zoomScalePageLayoutView="0" workbookViewId="0" topLeftCell="A68">
      <selection activeCell="B41" sqref="B41"/>
    </sheetView>
  </sheetViews>
  <sheetFormatPr defaultColWidth="9.140625" defaultRowHeight="12.75"/>
  <cols>
    <col min="1" max="1" width="3.57421875" style="0" customWidth="1"/>
    <col min="2" max="2" width="67.7109375" style="0" customWidth="1"/>
    <col min="3" max="3" width="10.8515625" style="0" hidden="1" customWidth="1"/>
    <col min="4" max="5" width="9.7109375" style="0" hidden="1" customWidth="1"/>
    <col min="6" max="6" width="15.8515625" style="0" customWidth="1"/>
    <col min="7" max="7" width="16.421875" style="2" customWidth="1"/>
  </cols>
  <sheetData>
    <row r="1" spans="6:7" ht="15">
      <c r="F1" s="158" t="s">
        <v>78</v>
      </c>
      <c r="G1" s="158"/>
    </row>
    <row r="2" spans="1:7" ht="15">
      <c r="A2" s="12" t="s">
        <v>77</v>
      </c>
      <c r="G2" s="1"/>
    </row>
    <row r="3" ht="12.75">
      <c r="G3" s="1"/>
    </row>
    <row r="4" spans="1:8" ht="15">
      <c r="A4" s="159" t="s">
        <v>31</v>
      </c>
      <c r="B4" s="159"/>
      <c r="C4" s="159"/>
      <c r="D4" s="159"/>
      <c r="E4" s="159"/>
      <c r="F4" s="159"/>
      <c r="G4" s="159"/>
      <c r="H4" s="30"/>
    </row>
    <row r="5" ht="13.5" thickBot="1">
      <c r="G5" s="1"/>
    </row>
    <row r="6" spans="1:7" s="4" customFormat="1" ht="44.25" customHeight="1" thickBot="1">
      <c r="A6" s="140" t="s">
        <v>0</v>
      </c>
      <c r="B6" s="62" t="s">
        <v>1</v>
      </c>
      <c r="C6" s="98" t="s">
        <v>7</v>
      </c>
      <c r="D6" s="31" t="s">
        <v>6</v>
      </c>
      <c r="E6" s="60" t="s">
        <v>8</v>
      </c>
      <c r="F6" s="62" t="s">
        <v>75</v>
      </c>
      <c r="G6" s="62" t="s">
        <v>76</v>
      </c>
    </row>
    <row r="7" spans="1:7" ht="13.5" customHeight="1" thickBot="1">
      <c r="A7" s="76">
        <v>1</v>
      </c>
      <c r="B7" s="76">
        <v>2</v>
      </c>
      <c r="C7" s="69">
        <v>3</v>
      </c>
      <c r="D7" s="32">
        <v>4</v>
      </c>
      <c r="E7" s="61">
        <v>5</v>
      </c>
      <c r="F7" s="63">
        <v>3</v>
      </c>
      <c r="G7" s="63">
        <v>4</v>
      </c>
    </row>
    <row r="8" spans="1:7" ht="15" customHeight="1" thickBot="1">
      <c r="A8" s="141"/>
      <c r="B8" s="78" t="s">
        <v>2</v>
      </c>
      <c r="C8" s="99"/>
      <c r="D8" s="89"/>
      <c r="E8" s="118"/>
      <c r="F8" s="127"/>
      <c r="G8" s="127"/>
    </row>
    <row r="9" spans="1:7" ht="15" customHeight="1" thickBot="1">
      <c r="A9" s="142"/>
      <c r="B9" s="54" t="s">
        <v>9</v>
      </c>
      <c r="C9" s="51" t="e">
        <f>C10+#REF!+C14</f>
        <v>#REF!</v>
      </c>
      <c r="D9" s="33" t="e">
        <f>D10+#REF!+D14</f>
        <v>#REF!</v>
      </c>
      <c r="E9" s="43" t="e">
        <f>E10+#REF!+E14</f>
        <v>#REF!</v>
      </c>
      <c r="F9" s="48">
        <f>F10+F14+F21</f>
        <v>3209172</v>
      </c>
      <c r="G9" s="48">
        <f>G10+G14+G21</f>
        <v>1541502</v>
      </c>
    </row>
    <row r="10" spans="1:7" ht="14.25" customHeight="1" thickBot="1">
      <c r="A10" s="142"/>
      <c r="B10" s="54" t="s">
        <v>35</v>
      </c>
      <c r="C10" s="51">
        <f>SUM(C11:C13)</f>
        <v>160000</v>
      </c>
      <c r="D10" s="33">
        <f>SUM(D11:D13)</f>
        <v>0</v>
      </c>
      <c r="E10" s="43">
        <f>SUM(E11:E13)</f>
        <v>86378</v>
      </c>
      <c r="F10" s="48">
        <f>SUM(F11:F13)</f>
        <v>25897</v>
      </c>
      <c r="G10" s="48">
        <f>SUM(G11:G13)</f>
        <v>25897</v>
      </c>
    </row>
    <row r="11" spans="1:7" ht="14.25" customHeight="1">
      <c r="A11" s="143">
        <v>1</v>
      </c>
      <c r="B11" s="108" t="s">
        <v>62</v>
      </c>
      <c r="C11" s="53">
        <v>80000</v>
      </c>
      <c r="D11" s="34">
        <v>0</v>
      </c>
      <c r="E11" s="45">
        <v>0</v>
      </c>
      <c r="F11" s="50">
        <v>4873</v>
      </c>
      <c r="G11" s="50">
        <v>4873</v>
      </c>
    </row>
    <row r="12" spans="1:7" ht="14.25" customHeight="1">
      <c r="A12" s="55">
        <v>2</v>
      </c>
      <c r="B12" s="40" t="s">
        <v>63</v>
      </c>
      <c r="C12" s="52">
        <v>60000</v>
      </c>
      <c r="D12" s="11">
        <v>0</v>
      </c>
      <c r="E12" s="44">
        <v>0</v>
      </c>
      <c r="F12" s="49">
        <v>11177</v>
      </c>
      <c r="G12" s="49">
        <v>11177</v>
      </c>
    </row>
    <row r="13" spans="1:7" ht="16.5" thickBot="1">
      <c r="A13" s="144">
        <v>3</v>
      </c>
      <c r="B13" s="109" t="s">
        <v>64</v>
      </c>
      <c r="C13" s="100">
        <v>20000</v>
      </c>
      <c r="D13" s="91"/>
      <c r="E13" s="119">
        <v>86378</v>
      </c>
      <c r="F13" s="128">
        <v>9847</v>
      </c>
      <c r="G13" s="128">
        <v>9847</v>
      </c>
    </row>
    <row r="14" spans="1:7" ht="14.25" customHeight="1" thickBot="1">
      <c r="A14" s="145"/>
      <c r="B14" s="54" t="s">
        <v>34</v>
      </c>
      <c r="C14" s="51">
        <f>SUM(C15:C15)</f>
        <v>438300</v>
      </c>
      <c r="D14" s="33">
        <f>SUM(D15:D15)</f>
        <v>0</v>
      </c>
      <c r="E14" s="43">
        <f>SUM(E15:E15)</f>
        <v>0</v>
      </c>
      <c r="F14" s="48">
        <f>F16+F18+F19+F20+F15</f>
        <v>2843275</v>
      </c>
      <c r="G14" s="48">
        <f>G16+G18+G19+G20+G15</f>
        <v>1175605</v>
      </c>
    </row>
    <row r="15" spans="1:7" ht="47.25">
      <c r="A15" s="143">
        <v>4</v>
      </c>
      <c r="B15" s="65" t="s">
        <v>65</v>
      </c>
      <c r="C15" s="53">
        <v>438300</v>
      </c>
      <c r="D15" s="34">
        <v>0</v>
      </c>
      <c r="E15" s="45">
        <v>0</v>
      </c>
      <c r="F15" s="50">
        <v>77000</v>
      </c>
      <c r="G15" s="50">
        <v>77000</v>
      </c>
    </row>
    <row r="16" spans="1:7" ht="48" customHeight="1">
      <c r="A16" s="55">
        <v>5</v>
      </c>
      <c r="B16" s="41" t="s">
        <v>66</v>
      </c>
      <c r="C16" s="52"/>
      <c r="D16" s="11"/>
      <c r="E16" s="44"/>
      <c r="F16" s="49">
        <v>9360</v>
      </c>
      <c r="G16" s="49">
        <v>9360</v>
      </c>
    </row>
    <row r="17" spans="1:7" ht="48.75" customHeight="1" hidden="1">
      <c r="A17" s="55">
        <v>6</v>
      </c>
      <c r="B17" s="40"/>
      <c r="C17" s="52"/>
      <c r="D17" s="11"/>
      <c r="E17" s="44"/>
      <c r="F17" s="49">
        <v>7000</v>
      </c>
      <c r="G17" s="49">
        <v>7000</v>
      </c>
    </row>
    <row r="18" spans="1:7" ht="47.25">
      <c r="A18" s="55">
        <v>6</v>
      </c>
      <c r="B18" s="41" t="s">
        <v>67</v>
      </c>
      <c r="C18" s="52"/>
      <c r="D18" s="11"/>
      <c r="E18" s="44"/>
      <c r="F18" s="49">
        <v>4844</v>
      </c>
      <c r="G18" s="49">
        <v>0</v>
      </c>
    </row>
    <row r="19" spans="1:7" ht="15.75">
      <c r="A19" s="144">
        <v>7</v>
      </c>
      <c r="B19" s="56" t="s">
        <v>68</v>
      </c>
      <c r="C19" s="57" t="e">
        <f>SUM(#REF!)</f>
        <v>#REF!</v>
      </c>
      <c r="D19" s="58" t="e">
        <f>SUM(#REF!)</f>
        <v>#REF!</v>
      </c>
      <c r="E19" s="59" t="e">
        <f>SUM(#REF!)</f>
        <v>#REF!</v>
      </c>
      <c r="F19" s="129">
        <v>30000</v>
      </c>
      <c r="G19" s="129">
        <v>30000</v>
      </c>
    </row>
    <row r="20" spans="1:7" ht="16.5" thickBot="1">
      <c r="A20" s="146">
        <v>8</v>
      </c>
      <c r="B20" s="111" t="s">
        <v>72</v>
      </c>
      <c r="C20" s="102"/>
      <c r="D20" s="92"/>
      <c r="E20" s="121"/>
      <c r="F20" s="131">
        <v>2722071</v>
      </c>
      <c r="G20" s="131">
        <v>1059245</v>
      </c>
    </row>
    <row r="21" spans="1:7" ht="15.75" thickBot="1">
      <c r="A21" s="145"/>
      <c r="B21" s="54" t="s">
        <v>54</v>
      </c>
      <c r="C21" s="51"/>
      <c r="D21" s="33"/>
      <c r="E21" s="43"/>
      <c r="F21" s="48">
        <f>F24+F25+F26+F27+F28+F29+F30</f>
        <v>340000</v>
      </c>
      <c r="G21" s="48">
        <f>G24+G25+G26+G27+G28+G29+G30</f>
        <v>340000</v>
      </c>
    </row>
    <row r="22" spans="1:7" ht="15.75">
      <c r="A22" s="143"/>
      <c r="B22" s="66" t="s">
        <v>37</v>
      </c>
      <c r="C22" s="101"/>
      <c r="D22" s="90"/>
      <c r="E22" s="120"/>
      <c r="F22" s="130"/>
      <c r="G22" s="130"/>
    </row>
    <row r="23" spans="1:7" ht="15.75">
      <c r="A23" s="55"/>
      <c r="B23" s="40" t="s">
        <v>38</v>
      </c>
      <c r="C23" s="47"/>
      <c r="D23" s="42"/>
      <c r="E23" s="46"/>
      <c r="F23" s="67"/>
      <c r="G23" s="67"/>
    </row>
    <row r="24" spans="1:7" ht="15.75">
      <c r="A24" s="55">
        <v>9</v>
      </c>
      <c r="B24" s="40" t="s">
        <v>39</v>
      </c>
      <c r="C24" s="47"/>
      <c r="D24" s="42"/>
      <c r="E24" s="46"/>
      <c r="F24" s="68">
        <v>80000</v>
      </c>
      <c r="G24" s="68">
        <v>80000</v>
      </c>
    </row>
    <row r="25" spans="1:7" ht="15.75">
      <c r="A25" s="55">
        <v>10</v>
      </c>
      <c r="B25" s="40" t="s">
        <v>40</v>
      </c>
      <c r="C25" s="47"/>
      <c r="D25" s="42"/>
      <c r="E25" s="46"/>
      <c r="F25" s="68">
        <v>80000</v>
      </c>
      <c r="G25" s="68">
        <v>80000</v>
      </c>
    </row>
    <row r="26" spans="1:7" ht="15.75">
      <c r="A26" s="55">
        <v>11</v>
      </c>
      <c r="B26" s="40" t="s">
        <v>41</v>
      </c>
      <c r="C26" s="47"/>
      <c r="D26" s="42"/>
      <c r="E26" s="46"/>
      <c r="F26" s="68">
        <v>70000</v>
      </c>
      <c r="G26" s="68">
        <v>70000</v>
      </c>
    </row>
    <row r="27" spans="1:7" ht="15.75">
      <c r="A27" s="55">
        <v>12</v>
      </c>
      <c r="B27" s="40" t="s">
        <v>42</v>
      </c>
      <c r="C27" s="47"/>
      <c r="D27" s="42"/>
      <c r="E27" s="46"/>
      <c r="F27" s="68">
        <v>40000</v>
      </c>
      <c r="G27" s="68">
        <v>40000</v>
      </c>
    </row>
    <row r="28" spans="1:7" ht="15.75">
      <c r="A28" s="55">
        <v>13</v>
      </c>
      <c r="B28" s="40" t="s">
        <v>43</v>
      </c>
      <c r="C28" s="47"/>
      <c r="D28" s="42"/>
      <c r="E28" s="46"/>
      <c r="F28" s="68">
        <v>60000</v>
      </c>
      <c r="G28" s="68">
        <v>60000</v>
      </c>
    </row>
    <row r="29" spans="1:7" ht="16.5" thickBot="1">
      <c r="A29" s="55">
        <v>14</v>
      </c>
      <c r="B29" s="40" t="s">
        <v>44</v>
      </c>
      <c r="C29" s="47"/>
      <c r="D29" s="42"/>
      <c r="E29" s="46"/>
      <c r="F29" s="68">
        <v>10000</v>
      </c>
      <c r="G29" s="68">
        <v>10000</v>
      </c>
    </row>
    <row r="30" spans="1:7" ht="16.5" hidden="1" thickBot="1">
      <c r="A30" s="144">
        <v>15</v>
      </c>
      <c r="B30" s="110" t="s">
        <v>69</v>
      </c>
      <c r="C30" s="57"/>
      <c r="D30" s="58"/>
      <c r="E30" s="59"/>
      <c r="F30" s="129">
        <v>0</v>
      </c>
      <c r="G30" s="129">
        <v>0</v>
      </c>
    </row>
    <row r="31" spans="1:7" ht="15.75" thickBot="1">
      <c r="A31" s="145"/>
      <c r="B31" s="54" t="s">
        <v>10</v>
      </c>
      <c r="C31" s="51"/>
      <c r="D31" s="33"/>
      <c r="E31" s="43"/>
      <c r="F31" s="48">
        <f>F32+F34</f>
        <v>43799</v>
      </c>
      <c r="G31" s="48">
        <f>G32+G34</f>
        <v>43799</v>
      </c>
    </row>
    <row r="32" spans="1:7" ht="15.75" thickBot="1">
      <c r="A32" s="145"/>
      <c r="B32" s="54" t="s">
        <v>45</v>
      </c>
      <c r="C32" s="51"/>
      <c r="D32" s="33"/>
      <c r="E32" s="43"/>
      <c r="F32" s="48">
        <v>19999</v>
      </c>
      <c r="G32" s="48">
        <v>19999</v>
      </c>
    </row>
    <row r="33" spans="1:7" ht="32.25" thickBot="1">
      <c r="A33" s="146">
        <v>15</v>
      </c>
      <c r="B33" s="111" t="s">
        <v>70</v>
      </c>
      <c r="C33" s="102"/>
      <c r="D33" s="92"/>
      <c r="E33" s="121"/>
      <c r="F33" s="131">
        <v>19999</v>
      </c>
      <c r="G33" s="131">
        <v>19999</v>
      </c>
    </row>
    <row r="34" spans="1:7" ht="15.75" thickBot="1">
      <c r="A34" s="145"/>
      <c r="B34" s="54" t="s">
        <v>34</v>
      </c>
      <c r="C34" s="51"/>
      <c r="D34" s="33"/>
      <c r="E34" s="43"/>
      <c r="F34" s="48">
        <f>F35</f>
        <v>23800</v>
      </c>
      <c r="G34" s="48">
        <f>G35</f>
        <v>23800</v>
      </c>
    </row>
    <row r="35" spans="1:7" ht="63.75" thickBot="1">
      <c r="A35" s="143">
        <v>16</v>
      </c>
      <c r="B35" s="112" t="s">
        <v>71</v>
      </c>
      <c r="C35" s="101"/>
      <c r="D35" s="90"/>
      <c r="E35" s="120"/>
      <c r="F35" s="132">
        <v>23800</v>
      </c>
      <c r="G35" s="132">
        <v>23800</v>
      </c>
    </row>
    <row r="36" spans="1:7" ht="31.5" hidden="1">
      <c r="A36" s="55">
        <v>19</v>
      </c>
      <c r="B36" s="41" t="s">
        <v>46</v>
      </c>
      <c r="C36" s="47"/>
      <c r="D36" s="42"/>
      <c r="E36" s="46"/>
      <c r="F36" s="68">
        <v>18000</v>
      </c>
      <c r="G36" s="68">
        <v>18000</v>
      </c>
    </row>
    <row r="37" spans="1:7" ht="32.25" hidden="1" thickBot="1">
      <c r="A37" s="144">
        <v>20</v>
      </c>
      <c r="B37" s="56" t="s">
        <v>47</v>
      </c>
      <c r="C37" s="57"/>
      <c r="D37" s="58"/>
      <c r="E37" s="59"/>
      <c r="F37" s="129">
        <v>6850</v>
      </c>
      <c r="G37" s="129">
        <v>6850</v>
      </c>
    </row>
    <row r="38" spans="1:7" ht="16.5" thickBot="1">
      <c r="A38" s="167"/>
      <c r="B38" s="168" t="s">
        <v>73</v>
      </c>
      <c r="C38" s="33"/>
      <c r="D38" s="33"/>
      <c r="E38" s="43"/>
      <c r="F38" s="48">
        <v>27072</v>
      </c>
      <c r="G38" s="48">
        <v>27072</v>
      </c>
    </row>
    <row r="39" spans="1:7" ht="16.5" thickBot="1">
      <c r="A39" s="167"/>
      <c r="B39" s="168" t="s">
        <v>74</v>
      </c>
      <c r="C39" s="33"/>
      <c r="D39" s="33"/>
      <c r="E39" s="43"/>
      <c r="F39" s="48">
        <v>27072</v>
      </c>
      <c r="G39" s="48">
        <v>27072</v>
      </c>
    </row>
    <row r="40" spans="1:7" ht="15.75">
      <c r="A40" s="166">
        <v>17</v>
      </c>
      <c r="B40" s="169" t="s">
        <v>109</v>
      </c>
      <c r="C40" s="90"/>
      <c r="D40" s="90"/>
      <c r="E40" s="120"/>
      <c r="F40" s="132">
        <v>27072</v>
      </c>
      <c r="G40" s="132">
        <v>27072</v>
      </c>
    </row>
    <row r="41" spans="1:7" ht="15.75" customHeight="1" thickBot="1">
      <c r="A41" s="160"/>
      <c r="B41" s="161" t="s">
        <v>3</v>
      </c>
      <c r="C41" s="162" t="e">
        <f>C9+#REF!</f>
        <v>#REF!</v>
      </c>
      <c r="D41" s="163" t="e">
        <f>D9+#REF!</f>
        <v>#REF!</v>
      </c>
      <c r="E41" s="164" t="e">
        <f>E9+#REF!</f>
        <v>#REF!</v>
      </c>
      <c r="F41" s="165">
        <f>F9+F31+F38</f>
        <v>3280043</v>
      </c>
      <c r="G41" s="165">
        <f>G9+G31+G38</f>
        <v>1612373</v>
      </c>
    </row>
    <row r="42" spans="1:7" ht="15" customHeight="1" thickBot="1">
      <c r="A42" s="145"/>
      <c r="B42" s="54" t="s">
        <v>4</v>
      </c>
      <c r="C42" s="71"/>
      <c r="D42" s="36"/>
      <c r="E42" s="80"/>
      <c r="F42" s="64"/>
      <c r="G42" s="64"/>
    </row>
    <row r="43" spans="1:7" ht="15" customHeight="1" thickBot="1">
      <c r="A43" s="145"/>
      <c r="B43" s="54" t="s">
        <v>9</v>
      </c>
      <c r="C43" s="51" t="e">
        <f>C44+C51+#REF!+#REF!</f>
        <v>#REF!</v>
      </c>
      <c r="D43" s="33" t="e">
        <f>D44+D51+#REF!+#REF!</f>
        <v>#REF!</v>
      </c>
      <c r="E43" s="43" t="e">
        <f>E44+E51+#REF!+#REF!</f>
        <v>#REF!</v>
      </c>
      <c r="F43" s="48">
        <f>F44+F51+F56+F58+F68</f>
        <v>391425</v>
      </c>
      <c r="G43" s="48">
        <f>G44+G51+G56+G58+G68</f>
        <v>385319</v>
      </c>
    </row>
    <row r="44" spans="1:7" ht="14.25" customHeight="1" thickBot="1">
      <c r="A44" s="203"/>
      <c r="B44" s="180" t="s">
        <v>35</v>
      </c>
      <c r="C44" s="185">
        <f>SUM(C45:C45)</f>
        <v>30000</v>
      </c>
      <c r="D44" s="186">
        <f>SUM(D45:D45)</f>
        <v>0</v>
      </c>
      <c r="E44" s="187">
        <f>SUM(E45:E45)</f>
        <v>0</v>
      </c>
      <c r="F44" s="170">
        <f>F45+F46+F47+F48+F49+F50</f>
        <v>47232</v>
      </c>
      <c r="G44" s="170">
        <f>G45+G46+G47+G48+G49+G50</f>
        <v>47232</v>
      </c>
    </row>
    <row r="45" spans="1:7" ht="15.75">
      <c r="A45" s="210">
        <v>18</v>
      </c>
      <c r="B45" s="182" t="s">
        <v>79</v>
      </c>
      <c r="C45" s="198">
        <v>30000</v>
      </c>
      <c r="D45" s="191">
        <v>0</v>
      </c>
      <c r="E45" s="193">
        <v>0</v>
      </c>
      <c r="F45" s="214">
        <v>15876</v>
      </c>
      <c r="G45" s="216">
        <v>15876</v>
      </c>
    </row>
    <row r="46" spans="1:7" ht="15.75">
      <c r="A46" s="55">
        <v>19</v>
      </c>
      <c r="B46" s="40" t="s">
        <v>80</v>
      </c>
      <c r="C46" s="52"/>
      <c r="D46" s="11"/>
      <c r="E46" s="44"/>
      <c r="F46" s="49">
        <v>2286</v>
      </c>
      <c r="G46" s="217">
        <v>2286</v>
      </c>
    </row>
    <row r="47" spans="1:7" ht="15.75">
      <c r="A47" s="55">
        <v>20</v>
      </c>
      <c r="B47" s="40" t="s">
        <v>81</v>
      </c>
      <c r="C47" s="52"/>
      <c r="D47" s="11"/>
      <c r="E47" s="44"/>
      <c r="F47" s="49">
        <v>3067</v>
      </c>
      <c r="G47" s="217">
        <v>3067</v>
      </c>
    </row>
    <row r="48" spans="1:7" ht="15.75">
      <c r="A48" s="55">
        <v>21</v>
      </c>
      <c r="B48" s="40" t="s">
        <v>82</v>
      </c>
      <c r="C48" s="52"/>
      <c r="D48" s="11"/>
      <c r="E48" s="44"/>
      <c r="F48" s="49">
        <v>9977</v>
      </c>
      <c r="G48" s="217">
        <v>9977</v>
      </c>
    </row>
    <row r="49" spans="1:7" ht="15.75">
      <c r="A49" s="55">
        <v>22</v>
      </c>
      <c r="B49" s="40" t="s">
        <v>83</v>
      </c>
      <c r="C49" s="52"/>
      <c r="D49" s="11"/>
      <c r="E49" s="44"/>
      <c r="F49" s="49">
        <v>6244</v>
      </c>
      <c r="G49" s="217">
        <v>6244</v>
      </c>
    </row>
    <row r="50" spans="1:7" ht="16.5" thickBot="1">
      <c r="A50" s="211">
        <v>23</v>
      </c>
      <c r="B50" s="184" t="s">
        <v>84</v>
      </c>
      <c r="C50" s="199"/>
      <c r="D50" s="192"/>
      <c r="E50" s="194"/>
      <c r="F50" s="215">
        <v>9782</v>
      </c>
      <c r="G50" s="218">
        <v>9782</v>
      </c>
    </row>
    <row r="51" spans="1:7" ht="14.25" customHeight="1" thickBot="1">
      <c r="A51" s="213"/>
      <c r="B51" s="181" t="s">
        <v>45</v>
      </c>
      <c r="C51" s="188">
        <f>SUM(C53:C53)</f>
        <v>30000</v>
      </c>
      <c r="D51" s="189">
        <f>SUM(D53:D53)</f>
        <v>0</v>
      </c>
      <c r="E51" s="190">
        <f>SUM(E53:E53)</f>
        <v>0</v>
      </c>
      <c r="F51" s="171">
        <f>F52</f>
        <v>60000</v>
      </c>
      <c r="G51" s="171">
        <f>G52</f>
        <v>59990</v>
      </c>
    </row>
    <row r="52" spans="1:7" ht="14.25" customHeight="1">
      <c r="A52" s="143">
        <v>24</v>
      </c>
      <c r="B52" s="114" t="s">
        <v>85</v>
      </c>
      <c r="C52" s="101"/>
      <c r="D52" s="90"/>
      <c r="E52" s="120"/>
      <c r="F52" s="134">
        <v>60000</v>
      </c>
      <c r="G52" s="134">
        <v>59990</v>
      </c>
    </row>
    <row r="53" spans="1:7" ht="14.25" customHeight="1" hidden="1" thickBot="1">
      <c r="A53" s="144">
        <v>23</v>
      </c>
      <c r="B53" s="109" t="s">
        <v>48</v>
      </c>
      <c r="C53" s="103">
        <v>30000</v>
      </c>
      <c r="D53" s="94">
        <v>0</v>
      </c>
      <c r="E53" s="123">
        <v>0</v>
      </c>
      <c r="F53" s="128">
        <v>34333</v>
      </c>
      <c r="G53" s="128">
        <v>28046</v>
      </c>
    </row>
    <row r="54" spans="1:7" ht="14.25" customHeight="1" hidden="1">
      <c r="A54" s="146"/>
      <c r="B54" s="113" t="s">
        <v>81</v>
      </c>
      <c r="C54" s="104"/>
      <c r="D54" s="95"/>
      <c r="E54" s="124"/>
      <c r="F54" s="133"/>
      <c r="G54" s="133"/>
    </row>
    <row r="55" spans="1:7" ht="14.25" customHeight="1" hidden="1" thickBot="1">
      <c r="A55" s="146"/>
      <c r="B55" s="113" t="s">
        <v>82</v>
      </c>
      <c r="C55" s="104"/>
      <c r="D55" s="95"/>
      <c r="E55" s="124"/>
      <c r="F55" s="133"/>
      <c r="G55" s="133"/>
    </row>
    <row r="56" spans="1:7" ht="14.25" customHeight="1">
      <c r="A56" s="146"/>
      <c r="B56" s="156" t="s">
        <v>86</v>
      </c>
      <c r="C56" s="104"/>
      <c r="D56" s="95"/>
      <c r="E56" s="124"/>
      <c r="F56" s="133">
        <v>3857</v>
      </c>
      <c r="G56" s="133">
        <v>3857</v>
      </c>
    </row>
    <row r="57" spans="1:7" ht="14.25" customHeight="1" thickBot="1">
      <c r="A57" s="146">
        <v>25</v>
      </c>
      <c r="B57" s="113" t="s">
        <v>87</v>
      </c>
      <c r="C57" s="104"/>
      <c r="D57" s="95"/>
      <c r="E57" s="124"/>
      <c r="F57" s="133">
        <v>3857</v>
      </c>
      <c r="G57" s="133">
        <v>3857</v>
      </c>
    </row>
    <row r="58" spans="1:7" ht="14.25" customHeight="1" thickBot="1">
      <c r="A58" s="145"/>
      <c r="B58" s="180" t="s">
        <v>34</v>
      </c>
      <c r="C58" s="51" t="e">
        <f>#REF!+#REF!+#REF!</f>
        <v>#REF!</v>
      </c>
      <c r="D58" s="33" t="e">
        <f>#REF!+#REF!+#REF!</f>
        <v>#REF!</v>
      </c>
      <c r="E58" s="43" t="e">
        <f>#REF!+#REF!+#REF!</f>
        <v>#REF!</v>
      </c>
      <c r="F58" s="170">
        <f>F59+F60+F61+F62+F63</f>
        <v>257513</v>
      </c>
      <c r="G58" s="170">
        <f>G59+G60+G61+G62+G63</f>
        <v>251417</v>
      </c>
    </row>
    <row r="59" spans="1:7" ht="15.75">
      <c r="A59" s="175">
        <v>25</v>
      </c>
      <c r="B59" s="182" t="s">
        <v>88</v>
      </c>
      <c r="C59" s="101"/>
      <c r="D59" s="90"/>
      <c r="E59" s="120"/>
      <c r="F59" s="172">
        <v>10000</v>
      </c>
      <c r="G59" s="172">
        <v>10000</v>
      </c>
    </row>
    <row r="60" spans="1:7" ht="15.75">
      <c r="A60" s="176">
        <v>26</v>
      </c>
      <c r="B60" s="40" t="s">
        <v>89</v>
      </c>
      <c r="C60" s="47"/>
      <c r="D60" s="42"/>
      <c r="E60" s="46"/>
      <c r="F60" s="135">
        <v>10000</v>
      </c>
      <c r="G60" s="135">
        <v>10000</v>
      </c>
    </row>
    <row r="61" spans="1:7" ht="15.75">
      <c r="A61" s="177">
        <v>27</v>
      </c>
      <c r="B61" s="40" t="s">
        <v>90</v>
      </c>
      <c r="C61" s="102"/>
      <c r="D61" s="92"/>
      <c r="E61" s="121"/>
      <c r="F61" s="135">
        <v>10000</v>
      </c>
      <c r="G61" s="135">
        <v>10000</v>
      </c>
    </row>
    <row r="62" spans="1:7" ht="15.75">
      <c r="A62" s="177">
        <v>28</v>
      </c>
      <c r="B62" s="40" t="s">
        <v>91</v>
      </c>
      <c r="C62" s="102"/>
      <c r="D62" s="92"/>
      <c r="E62" s="121"/>
      <c r="F62" s="135">
        <v>180000</v>
      </c>
      <c r="G62" s="135">
        <v>173904</v>
      </c>
    </row>
    <row r="63" spans="1:7" ht="15.75">
      <c r="A63" s="177">
        <v>29</v>
      </c>
      <c r="B63" s="40" t="s">
        <v>92</v>
      </c>
      <c r="C63" s="102"/>
      <c r="D63" s="92"/>
      <c r="E63" s="121"/>
      <c r="F63" s="135">
        <v>47513</v>
      </c>
      <c r="G63" s="135">
        <v>47513</v>
      </c>
    </row>
    <row r="64" spans="1:7" s="4" customFormat="1" ht="44.25" customHeight="1" hidden="1" thickBot="1">
      <c r="A64" s="178" t="s">
        <v>0</v>
      </c>
      <c r="B64" s="173" t="s">
        <v>1</v>
      </c>
      <c r="C64" s="98" t="s">
        <v>7</v>
      </c>
      <c r="D64" s="31" t="s">
        <v>6</v>
      </c>
      <c r="E64" s="60" t="s">
        <v>8</v>
      </c>
      <c r="F64" s="173" t="s">
        <v>33</v>
      </c>
      <c r="G64" s="173" t="s">
        <v>36</v>
      </c>
    </row>
    <row r="65" spans="1:7" ht="15.75" hidden="1">
      <c r="A65" s="176">
        <v>26</v>
      </c>
      <c r="B65" s="40" t="s">
        <v>49</v>
      </c>
      <c r="C65" s="47"/>
      <c r="D65" s="42"/>
      <c r="E65" s="46"/>
      <c r="F65" s="135">
        <v>36000</v>
      </c>
      <c r="G65" s="135">
        <v>35790</v>
      </c>
    </row>
    <row r="66" spans="1:7" ht="15.75" hidden="1">
      <c r="A66" s="176">
        <v>27</v>
      </c>
      <c r="B66" s="40" t="s">
        <v>50</v>
      </c>
      <c r="C66" s="47"/>
      <c r="D66" s="42"/>
      <c r="E66" s="46"/>
      <c r="F66" s="135">
        <v>70000</v>
      </c>
      <c r="G66" s="135">
        <v>55326</v>
      </c>
    </row>
    <row r="67" spans="1:7" ht="15.75" hidden="1">
      <c r="A67" s="179">
        <v>28</v>
      </c>
      <c r="B67" s="40" t="s">
        <v>51</v>
      </c>
      <c r="C67" s="57"/>
      <c r="D67" s="58"/>
      <c r="E67" s="59"/>
      <c r="F67" s="135">
        <v>145031</v>
      </c>
      <c r="G67" s="135">
        <v>98585</v>
      </c>
    </row>
    <row r="68" spans="1:7" ht="15.75">
      <c r="A68" s="177"/>
      <c r="B68" s="183" t="s">
        <v>93</v>
      </c>
      <c r="C68" s="102"/>
      <c r="D68" s="92"/>
      <c r="E68" s="121"/>
      <c r="F68" s="135">
        <v>22823</v>
      </c>
      <c r="G68" s="135">
        <v>22823</v>
      </c>
    </row>
    <row r="69" spans="1:7" ht="16.5" thickBot="1">
      <c r="A69" s="177">
        <v>30</v>
      </c>
      <c r="B69" s="184" t="s">
        <v>95</v>
      </c>
      <c r="C69" s="102"/>
      <c r="D69" s="92"/>
      <c r="E69" s="121"/>
      <c r="F69" s="174">
        <v>22823</v>
      </c>
      <c r="G69" s="174">
        <v>22823</v>
      </c>
    </row>
    <row r="70" spans="1:7" ht="15" customHeight="1" thickBot="1">
      <c r="A70" s="145"/>
      <c r="B70" s="181" t="s">
        <v>10</v>
      </c>
      <c r="C70" s="51" t="e">
        <f>C75+C77+C86+#REF!+#REF!+#REF!+#REF!+#REF!</f>
        <v>#REF!</v>
      </c>
      <c r="D70" s="33" t="e">
        <f>D75+D77+D86+#REF!+#REF!+#REF!+#REF!+#REF!</f>
        <v>#REF!</v>
      </c>
      <c r="E70" s="43" t="e">
        <f>E75+E77+E86+#REF!+#REF!+#REF!+#REF!+#REF!</f>
        <v>#REF!</v>
      </c>
      <c r="F70" s="171">
        <f>F71+F74+F75+F77+F86</f>
        <v>445659</v>
      </c>
      <c r="G70" s="171">
        <f>G71+G73+G75+G77+G86</f>
        <v>193759</v>
      </c>
    </row>
    <row r="71" spans="1:7" ht="15" customHeight="1" thickBot="1">
      <c r="A71" s="145"/>
      <c r="B71" s="54" t="s">
        <v>35</v>
      </c>
      <c r="C71" s="51"/>
      <c r="D71" s="33"/>
      <c r="E71" s="43"/>
      <c r="F71" s="48">
        <v>11878</v>
      </c>
      <c r="G71" s="48">
        <v>11878</v>
      </c>
    </row>
    <row r="72" spans="1:7" ht="15" customHeight="1" thickBot="1">
      <c r="A72" s="145">
        <v>31</v>
      </c>
      <c r="B72" s="157" t="s">
        <v>94</v>
      </c>
      <c r="C72" s="51"/>
      <c r="D72" s="33"/>
      <c r="E72" s="43"/>
      <c r="F72" s="212">
        <v>11878</v>
      </c>
      <c r="G72" s="212">
        <v>11878</v>
      </c>
    </row>
    <row r="73" spans="1:7" ht="15" customHeight="1" thickBot="1">
      <c r="A73" s="145"/>
      <c r="B73" s="54" t="s">
        <v>45</v>
      </c>
      <c r="C73" s="51"/>
      <c r="D73" s="33"/>
      <c r="E73" s="43"/>
      <c r="F73" s="48">
        <v>448</v>
      </c>
      <c r="G73" s="48">
        <v>448</v>
      </c>
    </row>
    <row r="74" spans="1:7" ht="15" customHeight="1" thickBot="1">
      <c r="A74" s="145"/>
      <c r="B74" s="157" t="s">
        <v>96</v>
      </c>
      <c r="C74" s="51"/>
      <c r="D74" s="33"/>
      <c r="E74" s="43"/>
      <c r="F74" s="212">
        <v>448</v>
      </c>
      <c r="G74" s="212">
        <v>448</v>
      </c>
    </row>
    <row r="75" spans="1:7" ht="14.25" customHeight="1" thickBot="1">
      <c r="A75" s="148"/>
      <c r="B75" s="54" t="s">
        <v>52</v>
      </c>
      <c r="C75" s="51">
        <f>SUM(C76:C76)</f>
        <v>24000</v>
      </c>
      <c r="D75" s="33">
        <v>0</v>
      </c>
      <c r="E75" s="43">
        <f>SUM(E76:E76)</f>
        <v>0</v>
      </c>
      <c r="F75" s="48">
        <v>24000</v>
      </c>
      <c r="G75" s="48">
        <v>0</v>
      </c>
    </row>
    <row r="76" spans="1:7" ht="16.5" thickBot="1">
      <c r="A76" s="149">
        <v>32</v>
      </c>
      <c r="B76" s="113" t="s">
        <v>97</v>
      </c>
      <c r="C76" s="104">
        <v>24000</v>
      </c>
      <c r="D76" s="95">
        <v>0</v>
      </c>
      <c r="E76" s="124">
        <v>0</v>
      </c>
      <c r="F76" s="133">
        <v>24000</v>
      </c>
      <c r="G76" s="133">
        <v>0</v>
      </c>
    </row>
    <row r="77" spans="1:7" s="3" customFormat="1" ht="14.25" customHeight="1" thickBot="1">
      <c r="A77" s="150"/>
      <c r="B77" s="180" t="s">
        <v>34</v>
      </c>
      <c r="C77" s="185">
        <f>SUM(C78:C78)</f>
        <v>975753</v>
      </c>
      <c r="D77" s="186">
        <f>SUM(D78:D78)</f>
        <v>963714</v>
      </c>
      <c r="E77" s="187">
        <f>SUM(E78:E78)</f>
        <v>0</v>
      </c>
      <c r="F77" s="170">
        <f>F78+F79+F80+F81+F82+F83+F84+F85</f>
        <v>381833</v>
      </c>
      <c r="G77" s="170">
        <f>G78+G80+G79+G81+G82+G83+G84+G85</f>
        <v>158933</v>
      </c>
    </row>
    <row r="78" spans="1:7" s="3" customFormat="1" ht="28.5" customHeight="1">
      <c r="A78" s="177">
        <v>33</v>
      </c>
      <c r="B78" s="200" t="s">
        <v>98</v>
      </c>
      <c r="C78" s="198">
        <v>975753</v>
      </c>
      <c r="D78" s="191">
        <v>963714</v>
      </c>
      <c r="E78" s="193">
        <v>0</v>
      </c>
      <c r="F78" s="172">
        <v>36000</v>
      </c>
      <c r="G78" s="195">
        <v>35880</v>
      </c>
    </row>
    <row r="79" spans="1:7" s="3" customFormat="1" ht="31.5" customHeight="1">
      <c r="A79" s="177">
        <v>34</v>
      </c>
      <c r="B79" s="201" t="s">
        <v>101</v>
      </c>
      <c r="C79" s="52"/>
      <c r="D79" s="11"/>
      <c r="E79" s="44"/>
      <c r="F79" s="135">
        <v>38040</v>
      </c>
      <c r="G79" s="196">
        <v>38040</v>
      </c>
    </row>
    <row r="80" spans="1:7" s="3" customFormat="1" ht="31.5" customHeight="1">
      <c r="A80" s="177">
        <v>35</v>
      </c>
      <c r="B80" s="201" t="s">
        <v>102</v>
      </c>
      <c r="C80" s="52"/>
      <c r="D80" s="11"/>
      <c r="E80" s="44"/>
      <c r="F80" s="135">
        <v>1800</v>
      </c>
      <c r="G80" s="196">
        <v>1800</v>
      </c>
    </row>
    <row r="81" spans="1:7" s="3" customFormat="1" ht="31.5" customHeight="1">
      <c r="A81" s="177">
        <v>36</v>
      </c>
      <c r="B81" s="201" t="s">
        <v>103</v>
      </c>
      <c r="C81" s="52"/>
      <c r="D81" s="11"/>
      <c r="E81" s="44"/>
      <c r="F81" s="135">
        <v>23880</v>
      </c>
      <c r="G81" s="196">
        <v>23880</v>
      </c>
    </row>
    <row r="82" spans="1:7" s="3" customFormat="1" ht="31.5" customHeight="1">
      <c r="A82" s="177">
        <v>37</v>
      </c>
      <c r="B82" s="201" t="s">
        <v>104</v>
      </c>
      <c r="C82" s="52"/>
      <c r="D82" s="11"/>
      <c r="E82" s="44"/>
      <c r="F82" s="135">
        <v>13320</v>
      </c>
      <c r="G82" s="196">
        <v>13320</v>
      </c>
    </row>
    <row r="83" spans="1:7" s="3" customFormat="1" ht="31.5" customHeight="1">
      <c r="A83" s="177">
        <v>38</v>
      </c>
      <c r="B83" s="201" t="s">
        <v>105</v>
      </c>
      <c r="C83" s="52"/>
      <c r="D83" s="11"/>
      <c r="E83" s="44"/>
      <c r="F83" s="135">
        <v>253480</v>
      </c>
      <c r="G83" s="196">
        <v>32400</v>
      </c>
    </row>
    <row r="84" spans="1:7" s="3" customFormat="1" ht="21.75" customHeight="1">
      <c r="A84" s="177">
        <v>39</v>
      </c>
      <c r="B84" s="201" t="s">
        <v>99</v>
      </c>
      <c r="C84" s="52"/>
      <c r="D84" s="11"/>
      <c r="E84" s="44"/>
      <c r="F84" s="135">
        <v>10000</v>
      </c>
      <c r="G84" s="196">
        <v>8300</v>
      </c>
    </row>
    <row r="85" spans="1:7" s="3" customFormat="1" ht="21.75" customHeight="1" thickBot="1">
      <c r="A85" s="177">
        <v>40</v>
      </c>
      <c r="B85" s="202" t="s">
        <v>100</v>
      </c>
      <c r="C85" s="199"/>
      <c r="D85" s="192"/>
      <c r="E85" s="194"/>
      <c r="F85" s="174">
        <v>5313</v>
      </c>
      <c r="G85" s="197">
        <v>5313</v>
      </c>
    </row>
    <row r="86" spans="1:7" s="3" customFormat="1" ht="14.25" customHeight="1" thickBot="1">
      <c r="A86" s="203"/>
      <c r="B86" s="78" t="s">
        <v>53</v>
      </c>
      <c r="C86" s="102" t="e">
        <f>C87+C90+C91+#REF!</f>
        <v>#REF!</v>
      </c>
      <c r="D86" s="92" t="e">
        <f>D87+D90+D91+#REF!</f>
        <v>#REF!</v>
      </c>
      <c r="E86" s="121">
        <v>0</v>
      </c>
      <c r="F86" s="155">
        <f>F87+F88</f>
        <v>27500</v>
      </c>
      <c r="G86" s="155">
        <f>G87+G88</f>
        <v>22500</v>
      </c>
    </row>
    <row r="87" spans="1:7" s="3" customFormat="1" ht="15">
      <c r="A87" s="210">
        <v>41</v>
      </c>
      <c r="B87" s="208" t="s">
        <v>106</v>
      </c>
      <c r="C87" s="207">
        <f>SUM(D87:G87)</f>
        <v>5000</v>
      </c>
      <c r="D87" s="11">
        <v>0</v>
      </c>
      <c r="E87" s="44">
        <v>0</v>
      </c>
      <c r="F87" s="172">
        <v>5000</v>
      </c>
      <c r="G87" s="172">
        <v>0</v>
      </c>
    </row>
    <row r="88" spans="1:7" s="3" customFormat="1" ht="30.75" thickBot="1">
      <c r="A88" s="211">
        <v>42</v>
      </c>
      <c r="B88" s="209" t="s">
        <v>107</v>
      </c>
      <c r="C88" s="207"/>
      <c r="D88" s="11"/>
      <c r="E88" s="44"/>
      <c r="F88" s="174">
        <v>22500</v>
      </c>
      <c r="G88" s="174">
        <v>22500</v>
      </c>
    </row>
    <row r="89" spans="1:7" s="3" customFormat="1" ht="15.75" hidden="1" thickBot="1">
      <c r="A89" s="204"/>
      <c r="B89" s="181" t="s">
        <v>12</v>
      </c>
      <c r="C89" s="205"/>
      <c r="D89" s="189"/>
      <c r="E89" s="190"/>
      <c r="F89" s="206">
        <v>5000</v>
      </c>
      <c r="G89" s="206">
        <v>2659</v>
      </c>
    </row>
    <row r="90" spans="1:7" s="3" customFormat="1" ht="15.75" hidden="1" thickBot="1">
      <c r="A90" s="145"/>
      <c r="B90" s="54" t="s">
        <v>54</v>
      </c>
      <c r="C90" s="72"/>
      <c r="D90" s="36"/>
      <c r="E90" s="80"/>
      <c r="F90" s="85">
        <v>5000</v>
      </c>
      <c r="G90" s="85">
        <v>2659</v>
      </c>
    </row>
    <row r="91" spans="1:7" s="3" customFormat="1" ht="16.5" hidden="1" thickBot="1">
      <c r="A91" s="146">
        <v>32</v>
      </c>
      <c r="B91" s="113" t="s">
        <v>55</v>
      </c>
      <c r="C91" s="105"/>
      <c r="D91" s="93"/>
      <c r="E91" s="122"/>
      <c r="F91" s="136">
        <v>5000</v>
      </c>
      <c r="G91" s="136">
        <v>2659</v>
      </c>
    </row>
    <row r="92" spans="1:7" ht="15" customHeight="1" thickBot="1">
      <c r="A92" s="147"/>
      <c r="B92" s="77" t="s">
        <v>32</v>
      </c>
      <c r="C92" s="70" t="e">
        <f>C43+C70+#REF!</f>
        <v>#REF!</v>
      </c>
      <c r="D92" s="35" t="e">
        <f>D43+D70+#REF!</f>
        <v>#REF!</v>
      </c>
      <c r="E92" s="79" t="e">
        <f>E43+E70+#REF!</f>
        <v>#REF!</v>
      </c>
      <c r="F92" s="84">
        <f>F43+F70</f>
        <v>837084</v>
      </c>
      <c r="G92" s="84">
        <f>G43+G70+G89</f>
        <v>581737</v>
      </c>
    </row>
    <row r="93" spans="1:7" s="5" customFormat="1" ht="15" customHeight="1" hidden="1" thickBot="1">
      <c r="A93" s="151"/>
      <c r="B93" s="54" t="s">
        <v>56</v>
      </c>
      <c r="C93" s="73"/>
      <c r="D93" s="39"/>
      <c r="E93" s="81"/>
      <c r="F93" s="137"/>
      <c r="G93" s="137"/>
    </row>
    <row r="94" spans="1:7" s="5" customFormat="1" ht="15" customHeight="1" hidden="1" thickBot="1">
      <c r="A94" s="151"/>
      <c r="B94" s="54" t="s">
        <v>11</v>
      </c>
      <c r="C94" s="73">
        <f aca="true" t="shared" si="0" ref="C94:F95">C95</f>
        <v>370612</v>
      </c>
      <c r="D94" s="39">
        <f t="shared" si="0"/>
        <v>136770</v>
      </c>
      <c r="E94" s="81">
        <f t="shared" si="0"/>
        <v>0</v>
      </c>
      <c r="F94" s="86">
        <f t="shared" si="0"/>
        <v>99979</v>
      </c>
      <c r="G94" s="86">
        <f>G95</f>
        <v>92999</v>
      </c>
    </row>
    <row r="95" spans="1:7" s="5" customFormat="1" ht="14.25" customHeight="1" hidden="1" thickBot="1">
      <c r="A95" s="151"/>
      <c r="B95" s="54" t="s">
        <v>45</v>
      </c>
      <c r="C95" s="73">
        <f t="shared" si="0"/>
        <v>370612</v>
      </c>
      <c r="D95" s="39">
        <f t="shared" si="0"/>
        <v>136770</v>
      </c>
      <c r="E95" s="81">
        <f t="shared" si="0"/>
        <v>0</v>
      </c>
      <c r="F95" s="86">
        <f>F96+F97</f>
        <v>99979</v>
      </c>
      <c r="G95" s="86">
        <f>G96+G97</f>
        <v>92999</v>
      </c>
    </row>
    <row r="96" spans="1:7" s="5" customFormat="1" ht="31.5" hidden="1">
      <c r="A96" s="152">
        <v>33</v>
      </c>
      <c r="B96" s="112" t="s">
        <v>57</v>
      </c>
      <c r="C96" s="74">
        <v>370612</v>
      </c>
      <c r="D96" s="38">
        <v>136770</v>
      </c>
      <c r="E96" s="82">
        <v>0</v>
      </c>
      <c r="F96" s="87">
        <v>64979</v>
      </c>
      <c r="G96" s="87">
        <v>64979</v>
      </c>
    </row>
    <row r="97" spans="1:7" s="5" customFormat="1" ht="14.25" customHeight="1" hidden="1" thickBot="1">
      <c r="A97" s="153">
        <v>34</v>
      </c>
      <c r="B97" s="115" t="s">
        <v>58</v>
      </c>
      <c r="C97" s="106"/>
      <c r="D97" s="96"/>
      <c r="E97" s="125"/>
      <c r="F97" s="138">
        <v>35000</v>
      </c>
      <c r="G97" s="138">
        <v>28020</v>
      </c>
    </row>
    <row r="98" spans="1:7" s="5" customFormat="1" ht="15" customHeight="1" hidden="1" thickBot="1">
      <c r="A98" s="151"/>
      <c r="B98" s="54" t="s">
        <v>10</v>
      </c>
      <c r="C98" s="75"/>
      <c r="D98" s="37"/>
      <c r="E98" s="83"/>
      <c r="F98" s="88">
        <v>17050</v>
      </c>
      <c r="G98" s="88">
        <v>17050</v>
      </c>
    </row>
    <row r="99" spans="1:7" s="5" customFormat="1" ht="14.25" customHeight="1" hidden="1" thickBot="1">
      <c r="A99" s="151"/>
      <c r="B99" s="54" t="s">
        <v>45</v>
      </c>
      <c r="C99" s="75"/>
      <c r="D99" s="37"/>
      <c r="E99" s="83"/>
      <c r="F99" s="88">
        <v>17050</v>
      </c>
      <c r="G99" s="88">
        <v>17050</v>
      </c>
    </row>
    <row r="100" spans="1:7" s="5" customFormat="1" ht="14.25" customHeight="1" hidden="1">
      <c r="A100" s="152">
        <v>35</v>
      </c>
      <c r="B100" s="116" t="s">
        <v>59</v>
      </c>
      <c r="C100" s="74"/>
      <c r="D100" s="38"/>
      <c r="E100" s="82"/>
      <c r="F100" s="87">
        <v>15050</v>
      </c>
      <c r="G100" s="87">
        <v>15050</v>
      </c>
    </row>
    <row r="101" spans="1:7" s="5" customFormat="1" ht="14.25" customHeight="1" hidden="1" thickBot="1">
      <c r="A101" s="153">
        <v>36</v>
      </c>
      <c r="B101" s="115" t="s">
        <v>61</v>
      </c>
      <c r="C101" s="106"/>
      <c r="D101" s="96"/>
      <c r="E101" s="125"/>
      <c r="F101" s="138">
        <v>2000</v>
      </c>
      <c r="G101" s="138">
        <v>2000</v>
      </c>
    </row>
    <row r="102" spans="1:7" ht="15" customHeight="1" hidden="1" thickBot="1">
      <c r="A102" s="147"/>
      <c r="B102" s="77" t="s">
        <v>60</v>
      </c>
      <c r="C102" s="70">
        <f>C94</f>
        <v>370612</v>
      </c>
      <c r="D102" s="35">
        <f>D94</f>
        <v>136770</v>
      </c>
      <c r="E102" s="79">
        <f>E94</f>
        <v>0</v>
      </c>
      <c r="F102" s="84">
        <f>F94+F98</f>
        <v>117029</v>
      </c>
      <c r="G102" s="84">
        <f>G94+G98</f>
        <v>110049</v>
      </c>
    </row>
    <row r="103" spans="1:7" ht="32.25" customHeight="1" thickBot="1">
      <c r="A103" s="154"/>
      <c r="B103" s="117" t="s">
        <v>108</v>
      </c>
      <c r="C103" s="107" t="e">
        <f>C41+C92+#REF!+C102+#REF!</f>
        <v>#REF!</v>
      </c>
      <c r="D103" s="97" t="e">
        <f>D41+D92+#REF!+D102+#REF!</f>
        <v>#REF!</v>
      </c>
      <c r="E103" s="126" t="e">
        <f>E41+E92+#REF!+E102+#REF!</f>
        <v>#REF!</v>
      </c>
      <c r="F103" s="139">
        <f>F41+F92</f>
        <v>4117127</v>
      </c>
      <c r="G103" s="139">
        <f>G41+G92</f>
        <v>2194110</v>
      </c>
    </row>
    <row r="104" spans="1:7" s="5" customFormat="1" ht="14.25" customHeight="1">
      <c r="A104" s="6"/>
      <c r="B104" s="7"/>
      <c r="C104" s="8"/>
      <c r="D104" s="8"/>
      <c r="E104" s="8"/>
      <c r="G104" s="10"/>
    </row>
    <row r="105" spans="1:7" s="5" customFormat="1" ht="12.75">
      <c r="A105" s="6"/>
      <c r="B105" s="28"/>
      <c r="C105" s="8"/>
      <c r="D105" s="8"/>
      <c r="E105" s="8"/>
      <c r="G105" s="10"/>
    </row>
    <row r="106" spans="1:7" ht="14.25" customHeight="1">
      <c r="A106" s="1"/>
      <c r="B106" s="29"/>
      <c r="G106" s="1"/>
    </row>
    <row r="107" ht="12.75">
      <c r="G107" s="1"/>
    </row>
    <row r="108" ht="12.75">
      <c r="G108" s="1"/>
    </row>
    <row r="109" ht="12.75">
      <c r="G109" s="1"/>
    </row>
    <row r="110" spans="2:7" ht="12.75">
      <c r="B110" s="9"/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</sheetData>
  <sheetProtection/>
  <mergeCells count="2">
    <mergeCell ref="F1:G1"/>
    <mergeCell ref="A4:G4"/>
  </mergeCells>
  <printOptions/>
  <pageMargins left="0.3937007874015748" right="0.75" top="0.7086614173228347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0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46.7109375" style="0" customWidth="1"/>
    <col min="3" max="3" width="11.7109375" style="0" customWidth="1"/>
  </cols>
  <sheetData>
    <row r="4" spans="1:3" ht="12.75">
      <c r="A4" s="2"/>
      <c r="B4" s="18"/>
      <c r="C4" s="2"/>
    </row>
    <row r="5" spans="1:3" ht="15">
      <c r="A5" s="2"/>
      <c r="B5" s="24" t="s">
        <v>16</v>
      </c>
      <c r="C5" s="25">
        <f>C6+C7</f>
        <v>58700</v>
      </c>
    </row>
    <row r="6" spans="1:8" ht="14.25">
      <c r="A6" s="14">
        <v>1</v>
      </c>
      <c r="B6" s="23" t="s">
        <v>5</v>
      </c>
      <c r="C6" s="11">
        <v>3000</v>
      </c>
      <c r="D6" s="19"/>
      <c r="E6" s="19"/>
      <c r="F6" s="20"/>
      <c r="G6" s="20"/>
      <c r="H6" s="1"/>
    </row>
    <row r="7" spans="1:8" s="3" customFormat="1" ht="25.5">
      <c r="A7" s="14">
        <v>2</v>
      </c>
      <c r="B7" s="23" t="s">
        <v>18</v>
      </c>
      <c r="C7" s="11">
        <v>55700</v>
      </c>
      <c r="D7" s="19"/>
      <c r="E7" s="19"/>
      <c r="F7" s="21"/>
      <c r="G7" s="21"/>
      <c r="H7" s="22"/>
    </row>
    <row r="8" spans="1:8" ht="15">
      <c r="A8" s="2"/>
      <c r="B8" s="13" t="s">
        <v>15</v>
      </c>
      <c r="C8" s="26">
        <f>C9</f>
        <v>36120</v>
      </c>
      <c r="D8" s="1"/>
      <c r="E8" s="1"/>
      <c r="F8" s="1"/>
      <c r="G8" s="1"/>
      <c r="H8" s="1"/>
    </row>
    <row r="9" spans="1:3" ht="12.75">
      <c r="A9" s="2">
        <v>3</v>
      </c>
      <c r="B9" s="15" t="s">
        <v>19</v>
      </c>
      <c r="C9" s="2">
        <v>36120</v>
      </c>
    </row>
    <row r="10" spans="1:3" ht="15">
      <c r="A10" s="2"/>
      <c r="B10" s="13" t="s">
        <v>17</v>
      </c>
      <c r="C10" s="26">
        <f>C11</f>
        <v>3400</v>
      </c>
    </row>
    <row r="11" spans="1:3" ht="12.75">
      <c r="A11" s="2">
        <v>4</v>
      </c>
      <c r="B11" s="15" t="s">
        <v>19</v>
      </c>
      <c r="C11" s="2">
        <v>3400</v>
      </c>
    </row>
    <row r="12" spans="1:3" ht="30">
      <c r="A12" s="2"/>
      <c r="B12" s="13" t="s">
        <v>14</v>
      </c>
      <c r="C12" s="26">
        <f>C13+C14+C15+C16+C17+C18</f>
        <v>11900</v>
      </c>
    </row>
    <row r="13" spans="1:3" ht="12.75">
      <c r="A13" s="2">
        <v>5</v>
      </c>
      <c r="B13" s="15" t="s">
        <v>20</v>
      </c>
      <c r="C13" s="2">
        <v>850</v>
      </c>
    </row>
    <row r="14" spans="1:3" ht="12.75">
      <c r="A14" s="2">
        <v>6</v>
      </c>
      <c r="B14" s="15" t="s">
        <v>21</v>
      </c>
      <c r="C14" s="2">
        <v>1700</v>
      </c>
    </row>
    <row r="15" spans="1:3" ht="12.75">
      <c r="A15" s="2">
        <v>7</v>
      </c>
      <c r="B15" s="15" t="s">
        <v>22</v>
      </c>
      <c r="C15" s="2">
        <v>1700</v>
      </c>
    </row>
    <row r="16" spans="1:3" ht="12.75">
      <c r="A16" s="2">
        <v>8</v>
      </c>
      <c r="B16" s="15" t="s">
        <v>23</v>
      </c>
      <c r="C16" s="2">
        <v>3400</v>
      </c>
    </row>
    <row r="17" spans="1:3" ht="12.75">
      <c r="A17" s="2">
        <v>9</v>
      </c>
      <c r="B17" s="15" t="s">
        <v>24</v>
      </c>
      <c r="C17" s="2">
        <v>3400</v>
      </c>
    </row>
    <row r="18" spans="1:3" ht="12.75">
      <c r="A18" s="2">
        <v>10</v>
      </c>
      <c r="B18" s="15" t="s">
        <v>25</v>
      </c>
      <c r="C18" s="2">
        <v>850</v>
      </c>
    </row>
    <row r="19" spans="1:3" ht="30">
      <c r="A19" s="2"/>
      <c r="B19" s="13" t="s">
        <v>13</v>
      </c>
      <c r="C19" s="26">
        <f>C20+C21+C22+C23</f>
        <v>12500</v>
      </c>
    </row>
    <row r="20" spans="1:3" ht="14.25">
      <c r="A20" s="2">
        <v>11</v>
      </c>
      <c r="B20" s="17" t="s">
        <v>28</v>
      </c>
      <c r="C20" s="2">
        <v>4000</v>
      </c>
    </row>
    <row r="21" spans="1:3" ht="12.75">
      <c r="A21" s="2">
        <v>12</v>
      </c>
      <c r="B21" s="15" t="s">
        <v>26</v>
      </c>
      <c r="C21" s="2">
        <v>1000</v>
      </c>
    </row>
    <row r="22" spans="1:3" ht="12.75">
      <c r="A22" s="2">
        <v>13</v>
      </c>
      <c r="B22" s="15" t="s">
        <v>27</v>
      </c>
      <c r="C22" s="2">
        <v>2000</v>
      </c>
    </row>
    <row r="23" spans="1:3" ht="12.75">
      <c r="A23" s="2">
        <v>14</v>
      </c>
      <c r="B23" s="16" t="s">
        <v>29</v>
      </c>
      <c r="C23" s="2">
        <v>5500</v>
      </c>
    </row>
    <row r="24" spans="1:3" ht="12.75">
      <c r="A24" s="2"/>
      <c r="B24" s="2"/>
      <c r="C24" s="2"/>
    </row>
    <row r="25" spans="1:3" ht="12.75">
      <c r="A25" s="2"/>
      <c r="B25" s="27" t="s">
        <v>30</v>
      </c>
      <c r="C25" s="25">
        <f>C5+C8+C10+C12+C19</f>
        <v>122620</v>
      </c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Iskra Ivanova</dc:creator>
  <cp:keywords/>
  <dc:description/>
  <cp:lastModifiedBy>VEM-USER</cp:lastModifiedBy>
  <cp:lastPrinted>2017-04-04T11:53:35Z</cp:lastPrinted>
  <dcterms:created xsi:type="dcterms:W3CDTF">1996-10-14T23:33:28Z</dcterms:created>
  <dcterms:modified xsi:type="dcterms:W3CDTF">2017-06-12T06:08:27Z</dcterms:modified>
  <cp:category/>
  <cp:version/>
  <cp:contentType/>
  <cp:contentStatus/>
</cp:coreProperties>
</file>